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TINČICA\fin.izvjestaj\fin. izvještaji 2025\1-6\"/>
    </mc:Choice>
  </mc:AlternateContent>
  <bookViews>
    <workbookView xWindow="0" yWindow="0" windowWidth="28260" windowHeight="11475" firstSheet="2" activeTab="6"/>
  </bookViews>
  <sheets>
    <sheet name="SAŽETAK" sheetId="1" r:id="rId1"/>
    <sheet name=" prih i rash prema ekonomskoj k" sheetId="3" r:id="rId2"/>
    <sheet name="prihodi prema izvorima fin." sheetId="8" r:id="rId3"/>
    <sheet name="Rashodi prema funkcijskoj kl" sheetId="5" r:id="rId4"/>
    <sheet name="Račun financiranja" sheetId="6" r:id="rId5"/>
    <sheet name="POSEBNI DIO" sheetId="7" r:id="rId6"/>
    <sheet name="OBRAZLOŽENJE" sheetId="2" r:id="rId7"/>
  </sheets>
  <definedNames>
    <definedName name="_xlnm.Print_Area" localSheetId="1">' prih i rash prema ekonomskoj k'!$A$1:$K$95</definedName>
    <definedName name="_xlnm.Print_Area" localSheetId="6">OBRAZLOŽENJE!$A$1:$O$40</definedName>
    <definedName name="_xlnm.Print_Area" localSheetId="5">'POSEBNI DIO'!$A$1:$I$156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1" i="7" l="1"/>
  <c r="F74" i="7"/>
  <c r="F83" i="7"/>
  <c r="F37" i="7"/>
  <c r="H87" i="3"/>
  <c r="H10" i="3"/>
  <c r="H28" i="3"/>
  <c r="H25" i="3"/>
  <c r="H16" i="3"/>
  <c r="F10" i="3"/>
  <c r="F87" i="3" l="1"/>
  <c r="G87" i="3"/>
  <c r="F83" i="3"/>
  <c r="F82" i="3" s="1"/>
  <c r="G83" i="3"/>
  <c r="F28" i="3"/>
  <c r="F25" i="3"/>
  <c r="F16" i="3"/>
  <c r="F136" i="7" l="1"/>
  <c r="F135" i="7" s="1"/>
  <c r="F134" i="7" s="1"/>
  <c r="F80" i="7"/>
  <c r="F73" i="7"/>
  <c r="F69" i="7"/>
  <c r="F68" i="7" s="1"/>
  <c r="F33" i="7"/>
  <c r="F18" i="7"/>
  <c r="H83" i="3"/>
  <c r="H77" i="3"/>
  <c r="H86" i="3"/>
  <c r="I86" i="3" s="1"/>
  <c r="F86" i="3"/>
  <c r="E10" i="7" l="1"/>
  <c r="F7" i="5"/>
  <c r="E7" i="5"/>
  <c r="I31" i="8"/>
  <c r="H31" i="8"/>
  <c r="I30" i="8"/>
  <c r="H30" i="8"/>
  <c r="I29" i="8"/>
  <c r="H29" i="8"/>
  <c r="I28" i="8"/>
  <c r="I27" i="8"/>
  <c r="H27" i="8"/>
  <c r="G26" i="8"/>
  <c r="G25" i="8" s="1"/>
  <c r="F26" i="8"/>
  <c r="F25" i="8" s="1"/>
  <c r="E26" i="8"/>
  <c r="E25" i="8" s="1"/>
  <c r="I9" i="8"/>
  <c r="I10" i="8"/>
  <c r="I11" i="8"/>
  <c r="I12" i="8"/>
  <c r="I13" i="8"/>
  <c r="H9" i="8"/>
  <c r="H10" i="8"/>
  <c r="H11" i="8"/>
  <c r="H12" i="8"/>
  <c r="H13" i="8"/>
  <c r="H15" i="8"/>
  <c r="E8" i="8"/>
  <c r="E7" i="8" s="1"/>
  <c r="G8" i="8"/>
  <c r="F8" i="8"/>
  <c r="F7" i="8" s="1"/>
  <c r="F77" i="3"/>
  <c r="G77" i="3"/>
  <c r="G68" i="3"/>
  <c r="F61" i="3"/>
  <c r="G61" i="3"/>
  <c r="F56" i="3"/>
  <c r="G56" i="3"/>
  <c r="F52" i="3"/>
  <c r="G52" i="3"/>
  <c r="F50" i="3"/>
  <c r="G50" i="3"/>
  <c r="F48" i="3"/>
  <c r="G48" i="3"/>
  <c r="H52" i="3"/>
  <c r="H50" i="3"/>
  <c r="H48" i="3"/>
  <c r="H47" i="3" l="1"/>
  <c r="J47" i="3" s="1"/>
  <c r="I8" i="8"/>
  <c r="I26" i="8"/>
  <c r="H26" i="8"/>
  <c r="H8" i="8"/>
  <c r="G7" i="8"/>
  <c r="I7" i="8" s="1"/>
  <c r="F47" i="3"/>
  <c r="H7" i="8" l="1"/>
  <c r="I47" i="3"/>
  <c r="J86" i="3" l="1"/>
  <c r="H68" i="3"/>
  <c r="H61" i="3"/>
  <c r="H56" i="3"/>
  <c r="F19" i="3"/>
  <c r="I28" i="3"/>
  <c r="I10" i="3"/>
  <c r="I16" i="3"/>
  <c r="I25" i="3"/>
  <c r="H55" i="3" l="1"/>
  <c r="J55" i="3" s="1"/>
  <c r="F9" i="3"/>
  <c r="F8" i="3" s="1"/>
  <c r="G9" i="3" l="1"/>
  <c r="G8" i="3" s="1"/>
  <c r="J10" i="3" l="1"/>
  <c r="J16" i="3"/>
  <c r="J25" i="3"/>
  <c r="H19" i="3"/>
  <c r="I19" i="3" s="1"/>
  <c r="H9" i="3" l="1"/>
  <c r="H8" i="3" s="1"/>
  <c r="J19" i="3"/>
  <c r="F24" i="1" l="1"/>
  <c r="F27" i="1" l="1"/>
  <c r="E152" i="7"/>
  <c r="F152" i="7"/>
  <c r="E155" i="7"/>
  <c r="E150" i="7"/>
  <c r="E148" i="7"/>
  <c r="E131" i="7"/>
  <c r="E115" i="7"/>
  <c r="E113" i="7"/>
  <c r="E110" i="7"/>
  <c r="E69" i="7"/>
  <c r="E62" i="7"/>
  <c r="E53" i="7"/>
  <c r="E46" i="7"/>
  <c r="E41" i="7"/>
  <c r="E15" i="7"/>
  <c r="F148" i="7"/>
  <c r="F155" i="7"/>
  <c r="F154" i="7" s="1"/>
  <c r="G154" i="7" s="1"/>
  <c r="F150" i="7"/>
  <c r="F131" i="7"/>
  <c r="F130" i="7" s="1"/>
  <c r="G130" i="7" s="1"/>
  <c r="F115" i="7"/>
  <c r="F113" i="7"/>
  <c r="F105" i="7"/>
  <c r="F15" i="7"/>
  <c r="F11" i="7" s="1"/>
  <c r="F10" i="7" s="1"/>
  <c r="F62" i="7"/>
  <c r="F53" i="7"/>
  <c r="G68" i="7"/>
  <c r="F46" i="7"/>
  <c r="F41" i="7"/>
  <c r="F35" i="7"/>
  <c r="F32" i="7" l="1"/>
  <c r="F147" i="7"/>
  <c r="F146" i="7" s="1"/>
  <c r="G10" i="7"/>
  <c r="F40" i="7"/>
  <c r="G11" i="7"/>
  <c r="G18" i="7"/>
  <c r="G25" i="7"/>
  <c r="G73" i="7"/>
  <c r="G80" i="7"/>
  <c r="G89" i="7"/>
  <c r="G94" i="7"/>
  <c r="G147" i="7" l="1"/>
  <c r="G32" i="7"/>
  <c r="F31" i="7"/>
  <c r="G40" i="7"/>
  <c r="G46" i="3" l="1"/>
  <c r="F93" i="7"/>
  <c r="F88" i="7"/>
  <c r="F79" i="7"/>
  <c r="F72" i="7"/>
  <c r="F24" i="7"/>
  <c r="F8" i="7" l="1"/>
  <c r="F144" i="7"/>
  <c r="E146" i="7"/>
  <c r="F128" i="7"/>
  <c r="F126" i="7" s="1"/>
  <c r="E128" i="7"/>
  <c r="E126" i="7" s="1"/>
  <c r="F102" i="7"/>
  <c r="E104" i="7"/>
  <c r="E93" i="7"/>
  <c r="G93" i="7" s="1"/>
  <c r="E88" i="7"/>
  <c r="G88" i="7" s="1"/>
  <c r="E79" i="7"/>
  <c r="G79" i="7" s="1"/>
  <c r="E102" i="7" l="1"/>
  <c r="G126" i="7"/>
  <c r="G128" i="7"/>
  <c r="E144" i="7"/>
  <c r="G144" i="7" s="1"/>
  <c r="G146" i="7"/>
  <c r="F6" i="7"/>
  <c r="E72" i="7"/>
  <c r="G72" i="7" s="1"/>
  <c r="E31" i="7"/>
  <c r="G31" i="7" s="1"/>
  <c r="E24" i="7"/>
  <c r="H24" i="1"/>
  <c r="I24" i="1" s="1"/>
  <c r="I21" i="1"/>
  <c r="J24" i="1" l="1"/>
  <c r="J21" i="1"/>
  <c r="H27" i="1"/>
  <c r="E8" i="7"/>
  <c r="E6" i="7" s="1"/>
  <c r="H82" i="3"/>
  <c r="G45" i="3"/>
  <c r="I82" i="3" l="1"/>
  <c r="J82" i="3"/>
  <c r="G6" i="7"/>
  <c r="G8" i="7"/>
  <c r="H46" i="3" l="1"/>
  <c r="H45" i="3" l="1"/>
  <c r="J45" i="3" s="1"/>
  <c r="J46" i="3"/>
  <c r="J9" i="3"/>
  <c r="I9" i="3"/>
  <c r="F68" i="3"/>
  <c r="F55" i="3" s="1"/>
  <c r="I55" i="3" l="1"/>
  <c r="F46" i="3"/>
  <c r="F45" i="3" s="1"/>
  <c r="I45" i="3" s="1"/>
</calcChain>
</file>

<file path=xl/sharedStrings.xml><?xml version="1.0" encoding="utf-8"?>
<sst xmlns="http://schemas.openxmlformats.org/spreadsheetml/2006/main" count="609" uniqueCount="233">
  <si>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</si>
  <si>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</si>
  <si>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</si>
  <si>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</si>
  <si>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</si>
  <si>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</si>
  <si>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</si>
  <si>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</si>
  <si>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</si>
  <si>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</si>
  <si>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</si>
  <si>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</si>
  <si>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Naziv prihoda</t>
  </si>
  <si>
    <t>Razred</t>
  </si>
  <si>
    <t>Skupina</t>
  </si>
  <si>
    <t>Izvor</t>
  </si>
  <si>
    <t>Prihodi poslovanja</t>
  </si>
  <si>
    <t>Opći prihodi i primici</t>
  </si>
  <si>
    <t>Prihodi od prodaje nefinancijske imovine</t>
  </si>
  <si>
    <t>RASHODI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</si>
  <si>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</si>
  <si>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</si>
  <si>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</si>
  <si>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</si>
  <si>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</si>
  <si>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</si>
  <si>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</si>
  <si>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Primici od financijske imovine i zaduživanja</t>
  </si>
  <si>
    <t>Izdaci za financijsku imovinu i otplate zajmova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</si>
  <si>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</si>
  <si>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</si>
  <si>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</si>
  <si>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</si>
  <si>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</si>
  <si>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</si>
  <si>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</si>
  <si>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</si>
  <si>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Naziv izvora financiranja</t>
  </si>
  <si>
    <t>A) SAŽETAK RAČUNA PRIHODA I RASHODA</t>
  </si>
  <si>
    <t>B) SAŽETAK RAČUNA FINANCIRANJA</t>
  </si>
  <si>
    <t>UKUPAN DONOS VIŠKA / MANJKA IZ PRETHODNE(IH) GODINE***</t>
  </si>
  <si>
    <t>Prihodi od prodaje proizvedene dugotrajne imovine</t>
  </si>
  <si>
    <t>Pomoći iz inozemstva i od subjekata unutar općeg proračuna</t>
  </si>
  <si>
    <t>…</t>
  </si>
  <si>
    <t>Prihodi iz nadležnog proračuna i od HZZO-a temeljem ugovornih obveza</t>
  </si>
  <si>
    <t>Ostale pomoći</t>
  </si>
  <si>
    <t>Rashodi za nabavu proizvedene dugotrajne imovine</t>
  </si>
  <si>
    <t>C) PRENESENI VIŠAK ILI PRENESENI MANJAK I VIŠEGODIŠNJI PLAN URAVNOTEŽENJA</t>
  </si>
  <si>
    <t>Naziv</t>
  </si>
  <si>
    <t xml:space="preserve"> </t>
  </si>
  <si>
    <t>Prihodi za posebne namjene</t>
  </si>
  <si>
    <t>donacije</t>
  </si>
  <si>
    <t xml:space="preserve">Financijski rashodi </t>
  </si>
  <si>
    <t>09 Obrazovanje</t>
  </si>
  <si>
    <t>0911 Predškolsko obrazovanje</t>
  </si>
  <si>
    <t>predškolski odgoj</t>
  </si>
  <si>
    <t>redovni 10-satni program</t>
  </si>
  <si>
    <t>PROGRAM 1000</t>
  </si>
  <si>
    <t>Aktivnost A100001</t>
  </si>
  <si>
    <t>Izvor financiranja 11</t>
  </si>
  <si>
    <t>Prihodi za posebne nemjene</t>
  </si>
  <si>
    <t>Financijski rashodi</t>
  </si>
  <si>
    <t>Rashodi za nabavu proizvedene dugotrajneimovine</t>
  </si>
  <si>
    <t>Donacije</t>
  </si>
  <si>
    <t>PREDŠKOLSKI PROGRAM</t>
  </si>
  <si>
    <t>Aktivnost A100002</t>
  </si>
  <si>
    <t>PROGRAM PREDŠKOLE</t>
  </si>
  <si>
    <t>Aktivnost A100003</t>
  </si>
  <si>
    <t>LOGOPED</t>
  </si>
  <si>
    <t>PREDŠKOLSKI ODGOJ</t>
  </si>
  <si>
    <t>Aktivnost A100004</t>
  </si>
  <si>
    <t>ASISTENTI</t>
  </si>
  <si>
    <t>Rashodi ukupno</t>
  </si>
  <si>
    <t>preneseni višak</t>
  </si>
  <si>
    <t xml:space="preserve">PRIHODI UKUPNO </t>
  </si>
  <si>
    <t>Izvor financiranja 47</t>
  </si>
  <si>
    <t>Izvor financiranja 37</t>
  </si>
  <si>
    <t>Izvor financiranja 67</t>
  </si>
  <si>
    <t>Izvor financiranja 57</t>
  </si>
  <si>
    <t>Plaće</t>
  </si>
  <si>
    <t>Plaće za redovan rad</t>
  </si>
  <si>
    <t>Naknade troškova zaposlenih</t>
  </si>
  <si>
    <t>Ostali rashodi za zaposlene</t>
  </si>
  <si>
    <t>Doprinosi za mirovinsko</t>
  </si>
  <si>
    <t>Doprinosi na plaće</t>
  </si>
  <si>
    <t>Službena putovanja</t>
  </si>
  <si>
    <t>naknada za prijevoz</t>
  </si>
  <si>
    <t>Naknada za korištenje priv. auto.</t>
  </si>
  <si>
    <t>Rashodi za meterijal i energiju</t>
  </si>
  <si>
    <t>Seminari, savjetovanja, simpoziji</t>
  </si>
  <si>
    <t>Uredski materi. I ost. Mat. Rashodi</t>
  </si>
  <si>
    <t>Materijal i sirovine</t>
  </si>
  <si>
    <t>Energija</t>
  </si>
  <si>
    <t>Materijal za tekuće održvanje</t>
  </si>
  <si>
    <t>Sitni inventar</t>
  </si>
  <si>
    <t>Službena i radna i zaštitna odjeća</t>
  </si>
  <si>
    <t>Rashodi za usluge</t>
  </si>
  <si>
    <t>Usluge telefona, pošte i prijevoza</t>
  </si>
  <si>
    <t>Usluge tek. I invest.održavanja</t>
  </si>
  <si>
    <t>Usluge promidžbe i informiranja</t>
  </si>
  <si>
    <t>Komunalne usluge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</si>
  <si>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</si>
  <si>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</si>
  <si>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</si>
  <si>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</si>
  <si>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</si>
  <si>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Premije osiguranja</t>
  </si>
  <si>
    <t>Reprezentacija</t>
  </si>
  <si>
    <t>Ostali nespomenuti rashodi posl.</t>
  </si>
  <si>
    <t>Ostali fin.rashodi</t>
  </si>
  <si>
    <t>Postrojenja i oprema</t>
  </si>
  <si>
    <t>Rashodi za materijal i energiju</t>
  </si>
  <si>
    <t>Doprinosi za zdravstveno</t>
  </si>
  <si>
    <t>plaće</t>
  </si>
  <si>
    <t>plaće za redovan rad</t>
  </si>
  <si>
    <t>Naknada za prjevoz</t>
  </si>
  <si>
    <t>Uredski materijal i ost.</t>
  </si>
  <si>
    <t>Naknade za prijevoz na posao</t>
  </si>
  <si>
    <t>Usluge tek.i invest.održavanja</t>
  </si>
  <si>
    <t>doprinosi za zdravstveno</t>
  </si>
  <si>
    <t>% izvršenja tekuće godine</t>
  </si>
  <si>
    <t xml:space="preserve">                                                                          Predsjednica Upravnog vijeća</t>
  </si>
  <si>
    <t xml:space="preserve">                                                                                             Silvia Matkun  </t>
  </si>
  <si>
    <t>% IZVRŠENJA TEKUĆE GODINE</t>
  </si>
  <si>
    <t xml:space="preserve">  </t>
  </si>
  <si>
    <t xml:space="preserve">   </t>
  </si>
  <si>
    <t>Članak 1.</t>
  </si>
  <si>
    <t>DJEČJI VRTIĆ "TRATINČICA"</t>
  </si>
  <si>
    <t>VARAŽDINSKE TOPLICE</t>
  </si>
  <si>
    <t>BRAĆE RADIĆ 14</t>
  </si>
  <si>
    <t>IZVJEŠTAJ O PRIHODIMA I RASHODIMA PREMA EKONOMSKOJ KLASIFIKACIJI</t>
  </si>
  <si>
    <t>% izvršenja u odnosu na prethodnu godinu</t>
  </si>
  <si>
    <t>% izvršenja u odnosu za plan</t>
  </si>
  <si>
    <t>odjeljak</t>
  </si>
  <si>
    <t>Tekuće pomoći pror. Koris.iz proračuna koji im nije nadležan</t>
  </si>
  <si>
    <t>Pomoći pror.kor.iz proračuna oji im nije nadležan</t>
  </si>
  <si>
    <t>Prihodi  po posebnim propisima</t>
  </si>
  <si>
    <t>Ostali nespomenuti prihodi</t>
  </si>
  <si>
    <t>Prihodi od prodaje robe i usluge</t>
  </si>
  <si>
    <t>Prihodi od prodaje roba i usluga</t>
  </si>
  <si>
    <t>Prihodi od pruž.usluga</t>
  </si>
  <si>
    <t>Donacije od pravnih i fizičkih osoba</t>
  </si>
  <si>
    <t>Tekuće donacije</t>
  </si>
  <si>
    <t>Prihodi iz nadležnog proračuna</t>
  </si>
  <si>
    <t>Prihodi iz nadl-prorač za fin rashoda poslovanja</t>
  </si>
  <si>
    <t>ostali prihodi</t>
  </si>
  <si>
    <t>Ostali prihodi</t>
  </si>
  <si>
    <t>Prihodi od imovine</t>
  </si>
  <si>
    <t>Prihodi od financijske imovine</t>
  </si>
  <si>
    <t>Kamate</t>
  </si>
  <si>
    <t>% izvršenja u odnosu na plan</t>
  </si>
  <si>
    <t>Plaće bruto</t>
  </si>
  <si>
    <t>Doprinosi na mirovinsko</t>
  </si>
  <si>
    <t>Doprinosi na zdravstveno</t>
  </si>
  <si>
    <t>Naknade troškova zaposlenima</t>
  </si>
  <si>
    <t>Naknada za prijevoz</t>
  </si>
  <si>
    <t>Stručno osposobljavanje</t>
  </si>
  <si>
    <t>Ostale naknade troškova zaposlenih</t>
  </si>
  <si>
    <t>Uredski materijal</t>
  </si>
  <si>
    <t>Mat za tekuće i invest održavanje</t>
  </si>
  <si>
    <t>Službena i radna odjeća i obuća</t>
  </si>
  <si>
    <t>usluge telefona, pošte i prijevoza</t>
  </si>
  <si>
    <t>Usluge tek i invest održavanja</t>
  </si>
  <si>
    <t>komunalne usluge</t>
  </si>
  <si>
    <t xml:space="preserve">zdravstvene i veterinarske usluge </t>
  </si>
  <si>
    <t>intelektualne i osobne usluge</t>
  </si>
  <si>
    <t>ostale usluge</t>
  </si>
  <si>
    <t>Ostali nespom rashodi</t>
  </si>
  <si>
    <t>premije osiguranja</t>
  </si>
  <si>
    <t>reprezentacija</t>
  </si>
  <si>
    <t>ostali financijski rashodi</t>
  </si>
  <si>
    <t>bankarske usluge i usl platnog prometa</t>
  </si>
  <si>
    <t>postrojenja i oprema</t>
  </si>
  <si>
    <t>uredska oprema i namještaj</t>
  </si>
  <si>
    <t>IZVJEŠTAJ RAČUNA FINANCIRANJA PREMA IZVORIMA FINANCIRANJA</t>
  </si>
  <si>
    <t>Naziv IZVORA FINANCIRANJA</t>
  </si>
  <si>
    <t>IZVORI</t>
  </si>
  <si>
    <t>RASHODI  UKUPNO</t>
  </si>
  <si>
    <t>% IZVRŠENJA U ODNOSU NA PRETHODNU GODINU</t>
  </si>
  <si>
    <t>% IZVRŠENJA U ODNOSU NA PLAN</t>
  </si>
  <si>
    <t xml:space="preserve"> pomoći</t>
  </si>
  <si>
    <t>pomoći</t>
  </si>
  <si>
    <t xml:space="preserve"> RAČUN FINANCIRANJA</t>
  </si>
  <si>
    <t>Članak 2.</t>
  </si>
  <si>
    <t>POSEBNI DIO POLUGODIŠNJEG IZVJEŠTAJA O IZVRŠENJU FINANCIJSKOG PLANA</t>
  </si>
  <si>
    <t xml:space="preserve">Članak 3. </t>
  </si>
  <si>
    <t>Zaduživanja na domaćem i stranom tržištu nije bilo u obračunskom razdoblju.</t>
  </si>
  <si>
    <t>Članak 4.</t>
  </si>
  <si>
    <t>službenim stranicama Dječjeg vrtića "Tratinčica" i dostavlja se Gradu Varaždinske Toplice.</t>
  </si>
  <si>
    <t>PREDSJEDNICA UPRAVNOG VIJEĆA</t>
  </si>
  <si>
    <t>Silvia Matkun</t>
  </si>
  <si>
    <t xml:space="preserve">Ovaj polugodišnji izvještaj o izvršenju financijskog plana Dječjeg vrtića "Tratinčica" objavljuje se na  </t>
  </si>
  <si>
    <t>Izvršenje 1-6/2024</t>
  </si>
  <si>
    <t>IZVRŠENJE 1-6/24</t>
  </si>
  <si>
    <t>međunarodne članarine</t>
  </si>
  <si>
    <t>oprema za održavanje</t>
  </si>
  <si>
    <t>javnobilježničke pristojbe</t>
  </si>
  <si>
    <t>Vlastiti prihodi najam</t>
  </si>
  <si>
    <t>rashodi za materijal i energiju</t>
  </si>
  <si>
    <t>energija</t>
  </si>
  <si>
    <t>članarine i norme</t>
  </si>
  <si>
    <t>pristojbe i naknade</t>
  </si>
  <si>
    <t>ostali nespomnenuti rashodi poslovanja</t>
  </si>
  <si>
    <t>oprema za održavanje i zaštitu</t>
  </si>
  <si>
    <t>rashodi za usluge</t>
  </si>
  <si>
    <t>izvor financiranja 47</t>
  </si>
  <si>
    <t>Izvor financiranja 19</t>
  </si>
  <si>
    <t>Višak prihoda</t>
  </si>
  <si>
    <t>KLASA: 400-04/25-01/6</t>
  </si>
  <si>
    <t>URBROJ: 2186-26-380-25-1</t>
  </si>
  <si>
    <t xml:space="preserve">Na temelju članka 86. Zakona o proračunu (NN144/21) i članka 30. Pravilnika o polugodišnjem i godišnjem izvještaju o izvršenju proračuna  i financijskog plana (NN 85/23), Upravno vijeće Dječjeg vrtića "Tratinčica" Varaždinske Toplice na svojoj sjednici održanoj 30. srpnja 2025. godine donosi </t>
  </si>
  <si>
    <t xml:space="preserve">POLUGODIŠNJI IZVJEŠTAJ O IZVRŠENJU FINANCIJSKOG PLANA DJEČJEG VRTIĆA "TRATINČICA" VARAŽDINSKE TOPLICE
ZA 1-6/2025.  </t>
  </si>
  <si>
    <r>
      <t>Plan za 2025.</t>
    </r>
    <r>
      <rPr>
        <b/>
        <sz val="12"/>
        <color indexed="8"/>
        <rFont val="Calibri"/>
        <family val="2"/>
        <charset val="238"/>
      </rPr>
      <t>€</t>
    </r>
  </si>
  <si>
    <t>Izvršenje 1-6/2025</t>
  </si>
  <si>
    <t>% IZVRŠENJA U ODNOSU NA 2024.G</t>
  </si>
  <si>
    <t>Plan za 2025.</t>
  </si>
  <si>
    <t>Izvršenje  1-6/2025</t>
  </si>
  <si>
    <t>Izvršenje      1-6/24</t>
  </si>
  <si>
    <t>Plan za 2025. €</t>
  </si>
  <si>
    <t>IZVRŠENJE 1-6/25</t>
  </si>
  <si>
    <t>oprema -stolice</t>
  </si>
  <si>
    <t>dopr za mio benif.</t>
  </si>
  <si>
    <t>,</t>
  </si>
  <si>
    <t>računala i rač. Oprema</t>
  </si>
  <si>
    <t>usluge tek. održ. Post.i opreme</t>
  </si>
  <si>
    <t xml:space="preserve">U razdoblju 1-6/25 ukupni prihodi ostvareni su u iznosu 298.725,14 €, te zajedno sa prenesenim viškom </t>
  </si>
  <si>
    <t xml:space="preserve">u iznosu 15.728,82 € iznose 314.453,96 € što je 142,83 % u odnosu na izvršenje 1-6/2024 </t>
  </si>
  <si>
    <t>i 48,01 % u odnosu na Financijski plan za 2025. godinu.</t>
  </si>
  <si>
    <t xml:space="preserve">Rashodi poslovanja izvršeni su u iznosu 316.780,12 € što je 148,04% u odnosu na izvršenje 1-6/2024  </t>
  </si>
  <si>
    <t>i 48,36 % u odnosu na Financijski plan za 2025. godinu.</t>
  </si>
  <si>
    <t>Manjak prihoda  koji će se pokriti u idućem razdoblju iznosi 2.326,16 €</t>
  </si>
  <si>
    <t>OBRAZLOŽENJE POLUGODIŠNJEG IZVJEŠTAJA O IZVRŠENJU FINANCIJSKOG PLANA DJEČJEG VRTIĆA "TRATINČICA" VARAŽDINSKE TOPLICE ZA 1-6/25</t>
  </si>
  <si>
    <t>Varaždinske Toplice, 30. srpnja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</si>
</sst>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b/>
      <sz val="16"/>
      <color indexed="8"/>
      <name val="Arial"/>
      <family val="2"/>
      <charset val="238"/>
    </font>
    <font>
      <b/>
      <sz val="18"/>
      <color indexed="8"/>
      <name val="Arial"/>
      <family val="2"/>
      <charset val="238"/>
    </font>
    <font>
      <b/>
      <sz val="20"/>
      <color indexed="8"/>
      <name val="Arial"/>
      <family val="2"/>
      <charset val="238"/>
    </font>
    <font>
      <sz val="16"/>
      <color indexed="8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i/>
      <sz val="12"/>
      <name val="Arial"/>
      <family val="2"/>
      <charset val="238"/>
    </font>
    <font>
      <sz val="18"/>
      <color theme="1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i/>
      <sz val="14"/>
      <name val="Arial"/>
      <family val="2"/>
      <charset val="238"/>
    </font>
    <font>
      <sz val="14"/>
      <color theme="1"/>
      <name val="Arial"/>
      <family val="2"/>
      <charset val="238"/>
    </font>
    <font>
      <b/>
      <i/>
      <sz val="14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16"/>
      <color theme="1"/>
      <name val="Arial"/>
      <family val="2"/>
      <charset val="238"/>
    </font>
    <font>
      <sz val="11"/>
      <color indexed="8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i/>
      <sz val="12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i/>
      <sz val="14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9">
    <xf numFmtId="0" fontId="0" fillId="0" borderId="0" xfId="0"/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vertical="center" wrapText="1"/>
    </xf>
    <xf numFmtId="3" fontId="2" fillId="2" borderId="3" xfId="0" applyNumberFormat="1" applyFont="1" applyFill="1" applyBorder="1" applyAlignment="1">
      <alignment horizontal="right"/>
    </xf>
    <xf numFmtId="0" fontId="10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3" xfId="0" applyNumberFormat="1" applyFont="1" applyFill="1" applyBorder="1" applyAlignment="1" applyProtection="1">
      <alignment horizontal="left" vertical="center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 wrapText="1"/>
    </xf>
    <xf numFmtId="0" fontId="6" fillId="0" borderId="0" xfId="0" quotePrefix="1" applyNumberFormat="1" applyFont="1" applyFill="1" applyBorder="1" applyAlignment="1" applyProtection="1">
      <alignment horizontal="left" wrapText="1"/>
    </xf>
    <xf numFmtId="0" fontId="7" fillId="0" borderId="0" xfId="0" applyNumberFormat="1" applyFont="1" applyFill="1" applyBorder="1" applyAlignment="1" applyProtection="1">
      <alignment wrapText="1"/>
    </xf>
    <xf numFmtId="0" fontId="5" fillId="4" borderId="4" xfId="0" applyNumberFormat="1" applyFont="1" applyFill="1" applyBorder="1" applyAlignment="1" applyProtection="1">
      <alignment horizontal="center" vertical="center" wrapText="1"/>
    </xf>
    <xf numFmtId="0" fontId="5" fillId="4" borderId="3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10" fillId="2" borderId="3" xfId="0" applyNumberFormat="1" applyFont="1" applyFill="1" applyBorder="1" applyAlignment="1" applyProtection="1">
      <alignment vertical="center" wrapText="1"/>
    </xf>
    <xf numFmtId="0" fontId="8" fillId="2" borderId="3" xfId="0" applyNumberFormat="1" applyFont="1" applyFill="1" applyBorder="1" applyAlignment="1" applyProtection="1">
      <alignment vertical="center" wrapText="1"/>
    </xf>
    <xf numFmtId="0" fontId="5" fillId="2" borderId="4" xfId="0" applyNumberFormat="1" applyFont="1" applyFill="1" applyBorder="1" applyAlignment="1" applyProtection="1">
      <alignment horizontal="left" vertical="center" wrapText="1"/>
    </xf>
    <xf numFmtId="0" fontId="14" fillId="2" borderId="4" xfId="0" applyNumberFormat="1" applyFont="1" applyFill="1" applyBorder="1" applyAlignment="1" applyProtection="1">
      <alignment horizontal="left" vertical="center" wrapText="1"/>
    </xf>
    <xf numFmtId="4" fontId="1" fillId="0" borderId="0" xfId="0" applyNumberFormat="1" applyFont="1" applyFill="1" applyBorder="1" applyAlignment="1" applyProtection="1">
      <alignment horizontal="center" vertical="center" wrapText="1"/>
    </xf>
    <xf numFmtId="4" fontId="5" fillId="4" borderId="3" xfId="0" applyNumberFormat="1" applyFont="1" applyFill="1" applyBorder="1" applyAlignment="1" applyProtection="1">
      <alignment horizontal="center" vertical="center" wrapText="1"/>
    </xf>
    <xf numFmtId="4" fontId="2" fillId="2" borderId="3" xfId="0" applyNumberFormat="1" applyFont="1" applyFill="1" applyBorder="1" applyAlignment="1">
      <alignment horizontal="right"/>
    </xf>
    <xf numFmtId="4" fontId="0" fillId="0" borderId="0" xfId="0" applyNumberFormat="1"/>
    <xf numFmtId="4" fontId="2" fillId="0" borderId="0" xfId="0" applyNumberFormat="1" applyFont="1" applyFill="1" applyBorder="1" applyAlignment="1" applyProtection="1">
      <alignment vertical="center" wrapText="1"/>
    </xf>
    <xf numFmtId="0" fontId="2" fillId="2" borderId="4" xfId="0" applyNumberFormat="1" applyFont="1" applyFill="1" applyBorder="1" applyAlignment="1" applyProtection="1">
      <alignment horizontal="left" vertical="center" wrapText="1"/>
    </xf>
    <xf numFmtId="0" fontId="2" fillId="2" borderId="1" xfId="0" applyNumberFormat="1" applyFont="1" applyFill="1" applyBorder="1" applyAlignment="1" applyProtection="1">
      <alignment horizontal="left" vertical="center" wrapText="1" indent="1"/>
    </xf>
    <xf numFmtId="0" fontId="2" fillId="2" borderId="2" xfId="0" applyNumberFormat="1" applyFont="1" applyFill="1" applyBorder="1" applyAlignment="1" applyProtection="1">
      <alignment horizontal="left" vertical="center" wrapText="1" indent="1"/>
    </xf>
    <xf numFmtId="0" fontId="2" fillId="2" borderId="4" xfId="0" applyNumberFormat="1" applyFont="1" applyFill="1" applyBorder="1" applyAlignment="1" applyProtection="1">
      <alignment horizontal="left" vertical="center" wrapText="1" indent="1"/>
    </xf>
    <xf numFmtId="0" fontId="5" fillId="2" borderId="1" xfId="0" applyNumberFormat="1" applyFont="1" applyFill="1" applyBorder="1" applyAlignment="1" applyProtection="1">
      <alignment horizontal="left" vertical="center" wrapText="1"/>
    </xf>
    <xf numFmtId="0" fontId="5" fillId="2" borderId="2" xfId="0" applyNumberFormat="1" applyFont="1" applyFill="1" applyBorder="1" applyAlignment="1" applyProtection="1">
      <alignment horizontal="left" vertical="center" wrapText="1"/>
    </xf>
    <xf numFmtId="0" fontId="5" fillId="2" borderId="4" xfId="0" applyNumberFormat="1" applyFont="1" applyFill="1" applyBorder="1" applyAlignment="1" applyProtection="1">
      <alignment horizontal="left" vertical="center" wrapText="1"/>
    </xf>
    <xf numFmtId="0" fontId="14" fillId="2" borderId="4" xfId="0" applyNumberFormat="1" applyFont="1" applyFill="1" applyBorder="1" applyAlignment="1" applyProtection="1">
      <alignment horizontal="left" vertical="center" wrapText="1"/>
    </xf>
    <xf numFmtId="0" fontId="5" fillId="2" borderId="1" xfId="0" applyNumberFormat="1" applyFont="1" applyFill="1" applyBorder="1" applyAlignment="1" applyProtection="1">
      <alignment horizontal="left" vertical="center" wrapText="1"/>
    </xf>
    <xf numFmtId="0" fontId="5" fillId="2" borderId="2" xfId="0" applyNumberFormat="1" applyFont="1" applyFill="1" applyBorder="1" applyAlignment="1" applyProtection="1">
      <alignment horizontal="left" vertical="center" wrapText="1"/>
    </xf>
    <xf numFmtId="0" fontId="5" fillId="2" borderId="4" xfId="0" applyNumberFormat="1" applyFont="1" applyFill="1" applyBorder="1" applyAlignment="1" applyProtection="1">
      <alignment horizontal="left" vertical="center" wrapText="1"/>
    </xf>
    <xf numFmtId="0" fontId="14" fillId="2" borderId="4" xfId="0" applyNumberFormat="1" applyFont="1" applyFill="1" applyBorder="1" applyAlignment="1" applyProtection="1">
      <alignment horizontal="left" vertical="center" wrapText="1"/>
    </xf>
    <xf numFmtId="4" fontId="4" fillId="0" borderId="0" xfId="0" applyNumberFormat="1" applyFont="1" applyBorder="1" applyAlignment="1">
      <alignment horizontal="right"/>
    </xf>
    <xf numFmtId="4" fontId="5" fillId="2" borderId="4" xfId="0" applyNumberFormat="1" applyFont="1" applyFill="1" applyBorder="1" applyAlignment="1">
      <alignment horizontal="right"/>
    </xf>
    <xf numFmtId="4" fontId="5" fillId="2" borderId="3" xfId="0" applyNumberFormat="1" applyFont="1" applyFill="1" applyBorder="1" applyAlignment="1">
      <alignment horizontal="right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left" wrapText="1"/>
    </xf>
    <xf numFmtId="0" fontId="11" fillId="0" borderId="0" xfId="0" applyNumberFormat="1" applyFont="1" applyFill="1" applyBorder="1" applyAlignment="1" applyProtection="1">
      <alignment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4" fontId="15" fillId="0" borderId="5" xfId="0" applyNumberFormat="1" applyFont="1" applyBorder="1" applyAlignment="1">
      <alignment horizontal="center" vertical="center"/>
    </xf>
    <xf numFmtId="0" fontId="4" fillId="0" borderId="1" xfId="0" quotePrefix="1" applyFont="1" applyBorder="1" applyAlignment="1">
      <alignment horizontal="left" wrapText="1"/>
    </xf>
    <xf numFmtId="0" fontId="4" fillId="0" borderId="2" xfId="0" quotePrefix="1" applyFont="1" applyBorder="1" applyAlignment="1">
      <alignment horizontal="left" wrapText="1"/>
    </xf>
    <xf numFmtId="0" fontId="4" fillId="0" borderId="2" xfId="0" quotePrefix="1" applyFont="1" applyBorder="1" applyAlignment="1">
      <alignment horizontal="center" wrapText="1"/>
    </xf>
    <xf numFmtId="0" fontId="4" fillId="0" borderId="2" xfId="0" quotePrefix="1" applyNumberFormat="1" applyFont="1" applyFill="1" applyBorder="1" applyAlignment="1" applyProtection="1">
      <alignment horizontal="left"/>
    </xf>
    <xf numFmtId="4" fontId="4" fillId="2" borderId="3" xfId="0" applyNumberFormat="1" applyFont="1" applyFill="1" applyBorder="1" applyAlignment="1" applyProtection="1">
      <alignment horizontal="center" vertical="center" wrapText="1"/>
    </xf>
    <xf numFmtId="4" fontId="4" fillId="3" borderId="3" xfId="0" applyNumberFormat="1" applyFont="1" applyFill="1" applyBorder="1" applyAlignment="1">
      <alignment horizontal="right"/>
    </xf>
    <xf numFmtId="4" fontId="4" fillId="0" borderId="3" xfId="0" applyNumberFormat="1" applyFont="1" applyFill="1" applyBorder="1" applyAlignment="1">
      <alignment horizontal="right"/>
    </xf>
    <xf numFmtId="0" fontId="6" fillId="3" borderId="1" xfId="0" applyFont="1" applyFill="1" applyBorder="1" applyAlignment="1">
      <alignment horizontal="left" vertical="center"/>
    </xf>
    <xf numFmtId="0" fontId="7" fillId="3" borderId="2" xfId="0" applyNumberFormat="1" applyFont="1" applyFill="1" applyBorder="1" applyAlignment="1" applyProtection="1">
      <alignment vertical="center"/>
    </xf>
    <xf numFmtId="4" fontId="4" fillId="0" borderId="3" xfId="0" applyNumberFormat="1" applyFont="1" applyBorder="1" applyAlignment="1">
      <alignment horizontal="right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4" fontId="11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>
      <alignment horizontal="center" vertical="center" wrapText="1"/>
    </xf>
    <xf numFmtId="4" fontId="17" fillId="0" borderId="0" xfId="0" applyNumberFormat="1" applyFont="1" applyFill="1" applyBorder="1" applyAlignment="1" applyProtection="1">
      <alignment horizontal="center" vertical="center" wrapText="1"/>
    </xf>
    <xf numFmtId="4" fontId="20" fillId="0" borderId="0" xfId="0" applyNumberFormat="1" applyFont="1" applyFill="1" applyBorder="1" applyAlignment="1" applyProtection="1">
      <alignment vertical="center" wrapText="1"/>
    </xf>
    <xf numFmtId="4" fontId="21" fillId="0" borderId="0" xfId="0" applyNumberFormat="1" applyFont="1"/>
    <xf numFmtId="0" fontId="21" fillId="0" borderId="0" xfId="0" applyFont="1" applyAlignment="1"/>
    <xf numFmtId="0" fontId="4" fillId="0" borderId="3" xfId="0" quotePrefix="1" applyFont="1" applyBorder="1" applyAlignment="1">
      <alignment horizontal="left" wrapText="1"/>
    </xf>
    <xf numFmtId="0" fontId="4" fillId="0" borderId="3" xfId="0" quotePrefix="1" applyFont="1" applyBorder="1" applyAlignment="1">
      <alignment horizontal="center" wrapText="1"/>
    </xf>
    <xf numFmtId="0" fontId="4" fillId="0" borderId="3" xfId="0" quotePrefix="1" applyNumberFormat="1" applyFont="1" applyFill="1" applyBorder="1" applyAlignment="1" applyProtection="1">
      <alignment horizontal="left"/>
    </xf>
    <xf numFmtId="0" fontId="4" fillId="0" borderId="3" xfId="0" quotePrefix="1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4" fontId="11" fillId="0" borderId="3" xfId="0" applyNumberFormat="1" applyFont="1" applyFill="1" applyBorder="1" applyAlignment="1" applyProtection="1"/>
    <xf numFmtId="4" fontId="4" fillId="4" borderId="3" xfId="0" quotePrefix="1" applyNumberFormat="1" applyFont="1" applyFill="1" applyBorder="1" applyAlignment="1">
      <alignment horizontal="right"/>
    </xf>
    <xf numFmtId="4" fontId="4" fillId="3" borderId="3" xfId="0" quotePrefix="1" applyNumberFormat="1" applyFont="1" applyFill="1" applyBorder="1" applyAlignment="1">
      <alignment horizontal="right"/>
    </xf>
    <xf numFmtId="0" fontId="12" fillId="0" borderId="3" xfId="0" applyFont="1" applyBorder="1"/>
    <xf numFmtId="4" fontId="12" fillId="0" borderId="3" xfId="0" applyNumberFormat="1" applyFont="1" applyBorder="1"/>
    <xf numFmtId="4" fontId="21" fillId="0" borderId="0" xfId="0" applyNumberFormat="1" applyFont="1" applyAlignment="1">
      <alignment horizontal="left"/>
    </xf>
    <xf numFmtId="0" fontId="21" fillId="0" borderId="0" xfId="0" applyFont="1"/>
    <xf numFmtId="0" fontId="4" fillId="4" borderId="3" xfId="0" applyNumberFormat="1" applyFont="1" applyFill="1" applyBorder="1" applyAlignment="1" applyProtection="1">
      <alignment horizontal="center" vertical="center" wrapText="1"/>
    </xf>
    <xf numFmtId="4" fontId="4" fillId="4" borderId="3" xfId="0" applyNumberFormat="1" applyFont="1" applyFill="1" applyBorder="1" applyAlignment="1" applyProtection="1">
      <alignment horizontal="center" vertical="center" wrapText="1"/>
    </xf>
    <xf numFmtId="0" fontId="6" fillId="2" borderId="3" xfId="0" applyNumberFormat="1" applyFont="1" applyFill="1" applyBorder="1" applyAlignment="1" applyProtection="1">
      <alignment horizontal="left" vertical="center" wrapText="1"/>
    </xf>
    <xf numFmtId="4" fontId="11" fillId="2" borderId="3" xfId="0" applyNumberFormat="1" applyFont="1" applyFill="1" applyBorder="1" applyAlignment="1">
      <alignment horizontal="right"/>
    </xf>
    <xf numFmtId="0" fontId="22" fillId="2" borderId="3" xfId="0" quotePrefix="1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1" fillId="4" borderId="3" xfId="0" applyNumberFormat="1" applyFont="1" applyFill="1" applyBorder="1" applyAlignment="1" applyProtection="1">
      <alignment horizontal="center" vertical="center" wrapText="1"/>
    </xf>
    <xf numFmtId="0" fontId="1" fillId="4" borderId="4" xfId="0" applyNumberFormat="1" applyFont="1" applyFill="1" applyBorder="1" applyAlignment="1" applyProtection="1">
      <alignment horizontal="center" vertical="center" wrapText="1"/>
    </xf>
    <xf numFmtId="4" fontId="1" fillId="4" borderId="4" xfId="0" applyNumberFormat="1" applyFont="1" applyFill="1" applyBorder="1" applyAlignment="1" applyProtection="1">
      <alignment horizontal="center" vertical="center" wrapText="1"/>
    </xf>
    <xf numFmtId="4" fontId="1" fillId="4" borderId="3" xfId="0" applyNumberFormat="1" applyFont="1" applyFill="1" applyBorder="1" applyAlignment="1" applyProtection="1">
      <alignment horizontal="center" vertical="center" wrapText="1"/>
    </xf>
    <xf numFmtId="0" fontId="24" fillId="2" borderId="3" xfId="0" applyNumberFormat="1" applyFont="1" applyFill="1" applyBorder="1" applyAlignment="1" applyProtection="1">
      <alignment horizontal="left" vertical="center" wrapText="1"/>
    </xf>
    <xf numFmtId="4" fontId="3" fillId="2" borderId="4" xfId="0" applyNumberFormat="1" applyFont="1" applyFill="1" applyBorder="1" applyAlignment="1">
      <alignment horizontal="right"/>
    </xf>
    <xf numFmtId="0" fontId="25" fillId="2" borderId="3" xfId="0" applyNumberFormat="1" applyFont="1" applyFill="1" applyBorder="1" applyAlignment="1" applyProtection="1">
      <alignment horizontal="left" vertical="center" wrapText="1"/>
    </xf>
    <xf numFmtId="4" fontId="3" fillId="2" borderId="3" xfId="0" applyNumberFormat="1" applyFont="1" applyFill="1" applyBorder="1" applyAlignment="1">
      <alignment horizontal="right"/>
    </xf>
    <xf numFmtId="0" fontId="25" fillId="2" borderId="3" xfId="0" quotePrefix="1" applyFont="1" applyFill="1" applyBorder="1" applyAlignment="1">
      <alignment horizontal="left" vertical="center"/>
    </xf>
    <xf numFmtId="0" fontId="26" fillId="2" borderId="3" xfId="0" quotePrefix="1" applyFont="1" applyFill="1" applyBorder="1" applyAlignment="1">
      <alignment horizontal="left" vertical="center"/>
    </xf>
    <xf numFmtId="0" fontId="24" fillId="2" borderId="3" xfId="0" quotePrefix="1" applyFont="1" applyFill="1" applyBorder="1" applyAlignment="1">
      <alignment horizontal="left" vertical="center"/>
    </xf>
    <xf numFmtId="0" fontId="26" fillId="2" borderId="3" xfId="0" quotePrefix="1" applyFont="1" applyFill="1" applyBorder="1" applyAlignment="1">
      <alignment horizontal="left" vertical="center" wrapText="1"/>
    </xf>
    <xf numFmtId="0" fontId="24" fillId="2" borderId="3" xfId="0" applyFont="1" applyFill="1" applyBorder="1" applyAlignment="1">
      <alignment horizontal="left" vertical="center"/>
    </xf>
    <xf numFmtId="0" fontId="24" fillId="2" borderId="3" xfId="0" applyNumberFormat="1" applyFont="1" applyFill="1" applyBorder="1" applyAlignment="1" applyProtection="1">
      <alignment horizontal="left" vertical="center"/>
    </xf>
    <xf numFmtId="0" fontId="24" fillId="2" borderId="3" xfId="0" applyNumberFormat="1" applyFont="1" applyFill="1" applyBorder="1" applyAlignment="1" applyProtection="1">
      <alignment vertical="center" wrapText="1"/>
    </xf>
    <xf numFmtId="0" fontId="25" fillId="2" borderId="3" xfId="0" applyNumberFormat="1" applyFont="1" applyFill="1" applyBorder="1" applyAlignment="1" applyProtection="1">
      <alignment vertical="center" wrapText="1"/>
    </xf>
    <xf numFmtId="0" fontId="25" fillId="2" borderId="0" xfId="0" applyNumberFormat="1" applyFont="1" applyFill="1" applyBorder="1" applyAlignment="1" applyProtection="1">
      <alignment horizontal="left" vertical="center" wrapText="1"/>
    </xf>
    <xf numFmtId="0" fontId="26" fillId="2" borderId="0" xfId="0" quotePrefix="1" applyFont="1" applyFill="1" applyBorder="1" applyAlignment="1">
      <alignment horizontal="left" vertical="center"/>
    </xf>
    <xf numFmtId="4" fontId="3" fillId="2" borderId="0" xfId="0" applyNumberFormat="1" applyFont="1" applyFill="1" applyBorder="1" applyAlignment="1">
      <alignment horizontal="right"/>
    </xf>
    <xf numFmtId="4" fontId="27" fillId="2" borderId="3" xfId="0" applyNumberFormat="1" applyFont="1" applyFill="1" applyBorder="1" applyAlignment="1">
      <alignment horizontal="right"/>
    </xf>
    <xf numFmtId="0" fontId="28" fillId="2" borderId="3" xfId="0" quotePrefix="1" applyFont="1" applyFill="1" applyBorder="1" applyAlignment="1">
      <alignment horizontal="left" vertical="center"/>
    </xf>
    <xf numFmtId="4" fontId="1" fillId="2" borderId="3" xfId="0" applyNumberFormat="1" applyFont="1" applyFill="1" applyBorder="1" applyAlignment="1">
      <alignment horizontal="right"/>
    </xf>
    <xf numFmtId="4" fontId="1" fillId="2" borderId="4" xfId="0" applyNumberFormat="1" applyFont="1" applyFill="1" applyBorder="1" applyAlignment="1">
      <alignment horizontal="right"/>
    </xf>
    <xf numFmtId="0" fontId="2" fillId="2" borderId="1" xfId="0" applyNumberFormat="1" applyFont="1" applyFill="1" applyBorder="1" applyAlignment="1" applyProtection="1">
      <alignment horizontal="left" vertical="center" wrapText="1" indent="1"/>
    </xf>
    <xf numFmtId="0" fontId="2" fillId="2" borderId="2" xfId="0" applyNumberFormat="1" applyFont="1" applyFill="1" applyBorder="1" applyAlignment="1" applyProtection="1">
      <alignment horizontal="left" vertical="center" wrapText="1" indent="1"/>
    </xf>
    <xf numFmtId="0" fontId="2" fillId="2" borderId="4" xfId="0" applyNumberFormat="1" applyFont="1" applyFill="1" applyBorder="1" applyAlignment="1" applyProtection="1">
      <alignment horizontal="left" vertical="center" wrapText="1" indent="1"/>
    </xf>
    <xf numFmtId="0" fontId="5" fillId="2" borderId="1" xfId="0" applyNumberFormat="1" applyFont="1" applyFill="1" applyBorder="1" applyAlignment="1" applyProtection="1">
      <alignment horizontal="left" vertical="center" wrapText="1"/>
    </xf>
    <xf numFmtId="0" fontId="5" fillId="2" borderId="4" xfId="0" applyNumberFormat="1" applyFont="1" applyFill="1" applyBorder="1" applyAlignment="1" applyProtection="1">
      <alignment horizontal="left" vertical="center" wrapText="1"/>
    </xf>
    <xf numFmtId="0" fontId="2" fillId="2" borderId="4" xfId="0" applyNumberFormat="1" applyFont="1" applyFill="1" applyBorder="1" applyAlignment="1" applyProtection="1">
      <alignment horizontal="left" vertical="center" wrapText="1"/>
    </xf>
    <xf numFmtId="0" fontId="0" fillId="0" borderId="0" xfId="0" applyAlignment="1"/>
    <xf numFmtId="2" fontId="0" fillId="0" borderId="0" xfId="0" applyNumberFormat="1"/>
    <xf numFmtId="4" fontId="1" fillId="4" borderId="1" xfId="0" applyNumberFormat="1" applyFont="1" applyFill="1" applyBorder="1" applyAlignment="1" applyProtection="1">
      <alignment horizontal="center" vertical="center" wrapText="1"/>
    </xf>
    <xf numFmtId="4" fontId="1" fillId="4" borderId="2" xfId="0" applyNumberFormat="1" applyFont="1" applyFill="1" applyBorder="1" applyAlignment="1" applyProtection="1">
      <alignment horizontal="center" vertical="center" wrapText="1"/>
    </xf>
    <xf numFmtId="4" fontId="3" fillId="2" borderId="2" xfId="0" applyNumberFormat="1" applyFont="1" applyFill="1" applyBorder="1" applyAlignment="1">
      <alignment horizontal="right"/>
    </xf>
    <xf numFmtId="4" fontId="3" fillId="2" borderId="1" xfId="0" applyNumberFormat="1" applyFont="1" applyFill="1" applyBorder="1" applyAlignment="1">
      <alignment horizontal="right"/>
    </xf>
    <xf numFmtId="4" fontId="1" fillId="2" borderId="2" xfId="0" applyNumberFormat="1" applyFont="1" applyFill="1" applyBorder="1" applyAlignment="1">
      <alignment horizontal="right"/>
    </xf>
    <xf numFmtId="4" fontId="1" fillId="2" borderId="1" xfId="0" applyNumberFormat="1" applyFont="1" applyFill="1" applyBorder="1" applyAlignment="1">
      <alignment horizontal="right"/>
    </xf>
    <xf numFmtId="2" fontId="0" fillId="0" borderId="3" xfId="0" applyNumberFormat="1" applyBorder="1"/>
    <xf numFmtId="2" fontId="21" fillId="0" borderId="0" xfId="0" applyNumberFormat="1" applyFont="1" applyAlignment="1"/>
    <xf numFmtId="2" fontId="21" fillId="0" borderId="0" xfId="0" applyNumberFormat="1" applyFont="1"/>
    <xf numFmtId="4" fontId="2" fillId="2" borderId="4" xfId="0" applyNumberFormat="1" applyFont="1" applyFill="1" applyBorder="1" applyAlignment="1">
      <alignment horizontal="right"/>
    </xf>
    <xf numFmtId="0" fontId="5" fillId="2" borderId="1" xfId="0" applyNumberFormat="1" applyFont="1" applyFill="1" applyBorder="1" applyAlignment="1" applyProtection="1">
      <alignment horizontal="left" vertical="center" wrapText="1" indent="1"/>
    </xf>
    <xf numFmtId="0" fontId="5" fillId="2" borderId="2" xfId="0" applyNumberFormat="1" applyFont="1" applyFill="1" applyBorder="1" applyAlignment="1" applyProtection="1">
      <alignment horizontal="left" vertical="center" wrapText="1" indent="1"/>
    </xf>
    <xf numFmtId="0" fontId="5" fillId="2" borderId="4" xfId="0" applyNumberFormat="1" applyFont="1" applyFill="1" applyBorder="1" applyAlignment="1" applyProtection="1">
      <alignment horizontal="left" vertical="center" wrapText="1" indent="1"/>
    </xf>
    <xf numFmtId="0" fontId="2" fillId="2" borderId="0" xfId="0" applyNumberFormat="1" applyFont="1" applyFill="1" applyBorder="1" applyAlignment="1" applyProtection="1">
      <alignment horizontal="left" vertical="center" wrapText="1" indent="1"/>
    </xf>
    <xf numFmtId="0" fontId="2" fillId="2" borderId="0" xfId="0" applyNumberFormat="1" applyFont="1" applyFill="1" applyBorder="1" applyAlignment="1" applyProtection="1">
      <alignment horizontal="left" vertical="center" wrapText="1"/>
    </xf>
    <xf numFmtId="4" fontId="2" fillId="2" borderId="0" xfId="0" applyNumberFormat="1" applyFont="1" applyFill="1" applyBorder="1" applyAlignment="1">
      <alignment horizontal="right"/>
    </xf>
    <xf numFmtId="2" fontId="0" fillId="0" borderId="0" xfId="0" applyNumberFormat="1" applyBorder="1"/>
    <xf numFmtId="0" fontId="2" fillId="2" borderId="3" xfId="0" applyNumberFormat="1" applyFont="1" applyFill="1" applyBorder="1" applyAlignment="1" applyProtection="1">
      <alignment horizontal="left" vertical="center" wrapText="1" indent="1"/>
    </xf>
    <xf numFmtId="0" fontId="2" fillId="2" borderId="3" xfId="0" applyNumberFormat="1" applyFont="1" applyFill="1" applyBorder="1" applyAlignment="1" applyProtection="1">
      <alignment horizontal="left" vertical="center" wrapText="1"/>
    </xf>
    <xf numFmtId="0" fontId="29" fillId="2" borderId="1" xfId="0" applyNumberFormat="1" applyFont="1" applyFill="1" applyBorder="1" applyAlignment="1" applyProtection="1">
      <alignment horizontal="left" vertical="center" wrapText="1"/>
    </xf>
    <xf numFmtId="0" fontId="29" fillId="2" borderId="2" xfId="0" applyNumberFormat="1" applyFont="1" applyFill="1" applyBorder="1" applyAlignment="1" applyProtection="1">
      <alignment horizontal="left" vertical="center" wrapText="1"/>
    </xf>
    <xf numFmtId="0" fontId="29" fillId="2" borderId="4" xfId="0" applyNumberFormat="1" applyFont="1" applyFill="1" applyBorder="1" applyAlignment="1" applyProtection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4" fontId="30" fillId="0" borderId="0" xfId="0" applyNumberFormat="1" applyFont="1"/>
    <xf numFmtId="0" fontId="0" fillId="0" borderId="3" xfId="0" applyBorder="1"/>
    <xf numFmtId="0" fontId="30" fillId="0" borderId="3" xfId="0" applyFont="1" applyBorder="1" applyAlignment="1">
      <alignment horizontal="left" vertical="center" wrapText="1"/>
    </xf>
    <xf numFmtId="4" fontId="0" fillId="0" borderId="3" xfId="0" applyNumberFormat="1" applyBorder="1"/>
    <xf numFmtId="4" fontId="30" fillId="0" borderId="3" xfId="0" applyNumberFormat="1" applyFont="1" applyBorder="1"/>
    <xf numFmtId="0" fontId="5" fillId="2" borderId="3" xfId="0" applyNumberFormat="1" applyFont="1" applyFill="1" applyBorder="1" applyAlignment="1" applyProtection="1">
      <alignment horizontal="left" vertical="center" wrapText="1" indent="1"/>
    </xf>
    <xf numFmtId="0" fontId="5" fillId="2" borderId="3" xfId="0" applyNumberFormat="1" applyFont="1" applyFill="1" applyBorder="1" applyAlignment="1" applyProtection="1">
      <alignment horizontal="left" vertical="center" wrapText="1"/>
    </xf>
    <xf numFmtId="4" fontId="0" fillId="0" borderId="0" xfId="0" applyNumberFormat="1" applyAlignment="1">
      <alignment horizontal="right"/>
    </xf>
    <xf numFmtId="2" fontId="0" fillId="0" borderId="3" xfId="0" applyNumberFormat="1" applyBorder="1" applyAlignment="1">
      <alignment horizontal="center" wrapText="1"/>
    </xf>
    <xf numFmtId="4" fontId="1" fillId="4" borderId="7" xfId="0" applyNumberFormat="1" applyFont="1" applyFill="1" applyBorder="1" applyAlignment="1" applyProtection="1">
      <alignment horizontal="center" vertical="center" wrapText="1"/>
    </xf>
    <xf numFmtId="0" fontId="25" fillId="2" borderId="0" xfId="0" applyNumberFormat="1" applyFont="1" applyFill="1" applyBorder="1" applyAlignment="1" applyProtection="1">
      <alignment horizontal="center" vertical="center"/>
    </xf>
    <xf numFmtId="4" fontId="4" fillId="0" borderId="5" xfId="0" applyNumberFormat="1" applyFont="1" applyFill="1" applyBorder="1" applyAlignment="1" applyProtection="1">
      <alignment horizontal="center" vertical="center" wrapText="1"/>
    </xf>
    <xf numFmtId="4" fontId="7" fillId="0" borderId="3" xfId="0" applyNumberFormat="1" applyFont="1" applyFill="1" applyBorder="1" applyAlignment="1" applyProtection="1">
      <alignment vertical="center"/>
    </xf>
    <xf numFmtId="4" fontId="7" fillId="0" borderId="3" xfId="0" applyNumberFormat="1" applyFont="1" applyFill="1" applyBorder="1" applyAlignment="1" applyProtection="1">
      <alignment vertical="center" wrapText="1"/>
    </xf>
    <xf numFmtId="4" fontId="11" fillId="0" borderId="0" xfId="0" applyNumberFormat="1" applyFont="1" applyFill="1" applyBorder="1" applyAlignment="1" applyProtection="1">
      <alignment horizontal="center" vertical="center" wrapText="1"/>
    </xf>
    <xf numFmtId="4" fontId="4" fillId="0" borderId="3" xfId="0" quotePrefix="1" applyNumberFormat="1" applyFont="1" applyFill="1" applyBorder="1" applyAlignment="1" applyProtection="1">
      <alignment horizontal="left"/>
    </xf>
    <xf numFmtId="4" fontId="6" fillId="0" borderId="3" xfId="0" applyNumberFormat="1" applyFont="1" applyFill="1" applyBorder="1" applyAlignment="1" applyProtection="1">
      <alignment horizontal="left" vertical="center" wrapText="1"/>
    </xf>
    <xf numFmtId="4" fontId="7" fillId="3" borderId="3" xfId="0" applyNumberFormat="1" applyFont="1" applyFill="1" applyBorder="1" applyAlignment="1" applyProtection="1">
      <alignment vertical="center" wrapText="1"/>
    </xf>
    <xf numFmtId="4" fontId="11" fillId="0" borderId="3" xfId="0" applyNumberFormat="1" applyFont="1" applyFill="1" applyBorder="1" applyAlignment="1" applyProtection="1">
      <alignment horizontal="center" vertical="center" wrapText="1"/>
    </xf>
    <xf numFmtId="4" fontId="7" fillId="0" borderId="0" xfId="0" applyNumberFormat="1" applyFont="1" applyFill="1" applyBorder="1" applyAlignment="1" applyProtection="1">
      <alignment wrapText="1"/>
    </xf>
    <xf numFmtId="4" fontId="6" fillId="0" borderId="3" xfId="0" applyNumberFormat="1" applyFont="1" applyFill="1" applyBorder="1" applyAlignment="1" applyProtection="1">
      <alignment vertical="center"/>
    </xf>
    <xf numFmtId="4" fontId="6" fillId="0" borderId="3" xfId="0" applyNumberFormat="1" applyFont="1" applyFill="1" applyBorder="1" applyAlignment="1" applyProtection="1">
      <alignment vertical="center" wrapText="1"/>
    </xf>
    <xf numFmtId="4" fontId="4" fillId="4" borderId="3" xfId="0" applyNumberFormat="1" applyFont="1" applyFill="1" applyBorder="1" applyAlignment="1" applyProtection="1">
      <alignment horizontal="right" vertical="center" wrapText="1"/>
    </xf>
    <xf numFmtId="4" fontId="4" fillId="3" borderId="3" xfId="0" applyNumberFormat="1" applyFont="1" applyFill="1" applyBorder="1" applyAlignment="1" applyProtection="1">
      <alignment horizontal="right" vertical="center" wrapText="1"/>
    </xf>
    <xf numFmtId="4" fontId="0" fillId="0" borderId="3" xfId="0" applyNumberFormat="1" applyBorder="1" applyAlignment="1">
      <alignment horizontal="center" wrapText="1"/>
    </xf>
    <xf numFmtId="4" fontId="4" fillId="0" borderId="3" xfId="0" quotePrefix="1" applyNumberFormat="1" applyFont="1" applyFill="1" applyBorder="1" applyAlignment="1" applyProtection="1">
      <alignment horizontal="center" wrapText="1"/>
    </xf>
    <xf numFmtId="0" fontId="7" fillId="2" borderId="0" xfId="0" applyNumberFormat="1" applyFont="1" applyFill="1" applyBorder="1" applyAlignment="1" applyProtection="1">
      <alignment horizontal="left" vertical="center" wrapText="1"/>
    </xf>
    <xf numFmtId="0" fontId="22" fillId="2" borderId="0" xfId="0" quotePrefix="1" applyFont="1" applyFill="1" applyBorder="1" applyAlignment="1">
      <alignment horizontal="left" vertical="center"/>
    </xf>
    <xf numFmtId="4" fontId="11" fillId="2" borderId="0" xfId="0" applyNumberFormat="1" applyFont="1" applyFill="1" applyBorder="1" applyAlignment="1">
      <alignment horizontal="right"/>
    </xf>
    <xf numFmtId="2" fontId="12" fillId="0" borderId="0" xfId="0" applyNumberFormat="1" applyFont="1" applyBorder="1"/>
    <xf numFmtId="2" fontId="0" fillId="4" borderId="3" xfId="0" applyNumberFormat="1" applyFont="1" applyFill="1" applyBorder="1" applyAlignment="1">
      <alignment horizontal="center" wrapText="1"/>
    </xf>
    <xf numFmtId="2" fontId="0" fillId="4" borderId="3" xfId="0" applyNumberFormat="1" applyFill="1" applyBorder="1" applyAlignment="1">
      <alignment horizontal="center" wrapText="1"/>
    </xf>
    <xf numFmtId="0" fontId="31" fillId="0" borderId="0" xfId="0" applyFont="1" applyAlignment="1"/>
    <xf numFmtId="4" fontId="31" fillId="0" borderId="0" xfId="0" applyNumberFormat="1" applyFont="1" applyAlignment="1">
      <alignment horizontal="left"/>
    </xf>
    <xf numFmtId="4" fontId="0" fillId="2" borderId="3" xfId="0" applyNumberFormat="1" applyFill="1" applyBorder="1" applyAlignment="1">
      <alignment horizontal="center" wrapText="1"/>
    </xf>
    <xf numFmtId="4" fontId="4" fillId="0" borderId="3" xfId="0" quotePrefix="1" applyNumberFormat="1" applyFont="1" applyFill="1" applyBorder="1" applyAlignment="1" applyProtection="1">
      <alignment horizontal="center" vertical="center" wrapText="1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center" vertical="center" wrapText="1"/>
    </xf>
    <xf numFmtId="0" fontId="31" fillId="0" borderId="0" xfId="0" applyFont="1" applyAlignment="1">
      <alignment horizontal="left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quotePrefix="1" applyNumberFormat="1" applyFont="1" applyFill="1" applyBorder="1" applyAlignment="1" applyProtection="1">
      <alignment horizontal="center" vertical="center" wrapText="1"/>
    </xf>
    <xf numFmtId="4" fontId="0" fillId="0" borderId="0" xfId="0" applyNumberFormat="1" applyBorder="1"/>
    <xf numFmtId="0" fontId="0" fillId="0" borderId="0" xfId="0" applyBorder="1"/>
    <xf numFmtId="0" fontId="21" fillId="0" borderId="0" xfId="0" applyFont="1" applyBorder="1" applyAlignment="1">
      <alignment wrapText="1"/>
    </xf>
    <xf numFmtId="0" fontId="33" fillId="0" borderId="0" xfId="0" applyFont="1" applyAlignment="1">
      <alignment horizontal="center" wrapText="1"/>
    </xf>
    <xf numFmtId="0" fontId="31" fillId="0" borderId="0" xfId="0" applyFont="1" applyAlignment="1">
      <alignment horizontal="left" wrapText="1"/>
    </xf>
    <xf numFmtId="0" fontId="31" fillId="0" borderId="0" xfId="0" applyFont="1" applyAlignment="1">
      <alignment horizontal="center" wrapText="1"/>
    </xf>
    <xf numFmtId="0" fontId="31" fillId="0" borderId="0" xfId="0" applyFont="1"/>
    <xf numFmtId="2" fontId="0" fillId="4" borderId="3" xfId="0" applyNumberForma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27" fillId="0" borderId="0" xfId="0" applyFont="1" applyAlignment="1">
      <alignment wrapText="1"/>
    </xf>
    <xf numFmtId="0" fontId="25" fillId="2" borderId="3" xfId="0" quotePrefix="1" applyFont="1" applyFill="1" applyBorder="1" applyAlignment="1">
      <alignment horizontal="left" vertical="center" wrapText="1"/>
    </xf>
    <xf numFmtId="0" fontId="24" fillId="2" borderId="3" xfId="0" quotePrefix="1" applyFont="1" applyFill="1" applyBorder="1" applyAlignment="1">
      <alignment horizontal="left" vertical="center" wrapText="1"/>
    </xf>
    <xf numFmtId="4" fontId="26" fillId="2" borderId="0" xfId="0" quotePrefix="1" applyNumberFormat="1" applyFont="1" applyFill="1" applyBorder="1" applyAlignment="1">
      <alignment horizontal="left" vertical="center"/>
    </xf>
    <xf numFmtId="4" fontId="22" fillId="2" borderId="0" xfId="0" quotePrefix="1" applyNumberFormat="1" applyFont="1" applyFill="1" applyBorder="1" applyAlignment="1">
      <alignment horizontal="left" vertical="center"/>
    </xf>
    <xf numFmtId="4" fontId="25" fillId="2" borderId="0" xfId="0" applyNumberFormat="1" applyFont="1" applyFill="1" applyBorder="1" applyAlignment="1" applyProtection="1">
      <alignment horizontal="center" vertical="center"/>
    </xf>
    <xf numFmtId="4" fontId="25" fillId="2" borderId="0" xfId="0" applyNumberFormat="1" applyFont="1" applyFill="1" applyBorder="1" applyAlignment="1" applyProtection="1">
      <alignment horizontal="left" vertical="center" wrapText="1"/>
    </xf>
    <xf numFmtId="4" fontId="1" fillId="4" borderId="4" xfId="0" applyNumberFormat="1" applyFont="1" applyFill="1" applyBorder="1" applyAlignment="1" applyProtection="1">
      <alignment horizontal="right" vertical="center" wrapText="1"/>
    </xf>
    <xf numFmtId="4" fontId="25" fillId="2" borderId="3" xfId="0" applyNumberFormat="1" applyFont="1" applyFill="1" applyBorder="1" applyAlignment="1" applyProtection="1">
      <alignment horizontal="right" vertical="center" wrapText="1"/>
    </xf>
    <xf numFmtId="4" fontId="26" fillId="2" borderId="3" xfId="0" quotePrefix="1" applyNumberFormat="1" applyFont="1" applyFill="1" applyBorder="1" applyAlignment="1">
      <alignment horizontal="right" vertical="center"/>
    </xf>
    <xf numFmtId="4" fontId="24" fillId="2" borderId="3" xfId="0" applyNumberFormat="1" applyFont="1" applyFill="1" applyBorder="1" applyAlignment="1" applyProtection="1">
      <alignment horizontal="right" wrapText="1"/>
    </xf>
    <xf numFmtId="4" fontId="25" fillId="2" borderId="3" xfId="0" applyNumberFormat="1" applyFont="1" applyFill="1" applyBorder="1" applyAlignment="1" applyProtection="1">
      <alignment horizontal="right" wrapText="1"/>
    </xf>
    <xf numFmtId="4" fontId="17" fillId="0" borderId="0" xfId="0" applyNumberFormat="1" applyFont="1" applyFill="1" applyBorder="1" applyAlignment="1" applyProtection="1">
      <alignment horizontal="right" wrapText="1"/>
    </xf>
    <xf numFmtId="4" fontId="1" fillId="0" borderId="0" xfId="0" applyNumberFormat="1" applyFont="1" applyFill="1" applyBorder="1" applyAlignment="1" applyProtection="1">
      <alignment horizontal="right" wrapText="1"/>
    </xf>
    <xf numFmtId="4" fontId="24" fillId="2" borderId="4" xfId="0" applyNumberFormat="1" applyFont="1" applyFill="1" applyBorder="1" applyAlignment="1" applyProtection="1">
      <alignment horizontal="right" wrapText="1"/>
    </xf>
    <xf numFmtId="4" fontId="26" fillId="2" borderId="3" xfId="0" quotePrefix="1" applyNumberFormat="1" applyFont="1" applyFill="1" applyBorder="1" applyAlignment="1">
      <alignment horizontal="right"/>
    </xf>
    <xf numFmtId="4" fontId="28" fillId="2" borderId="3" xfId="0" quotePrefix="1" applyNumberFormat="1" applyFont="1" applyFill="1" applyBorder="1" applyAlignment="1">
      <alignment horizontal="right"/>
    </xf>
    <xf numFmtId="4" fontId="26" fillId="2" borderId="0" xfId="0" quotePrefix="1" applyNumberFormat="1" applyFont="1" applyFill="1" applyBorder="1" applyAlignment="1">
      <alignment horizontal="right"/>
    </xf>
    <xf numFmtId="4" fontId="22" fillId="2" borderId="0" xfId="0" quotePrefix="1" applyNumberFormat="1" applyFont="1" applyFill="1" applyBorder="1" applyAlignment="1">
      <alignment horizontal="right"/>
    </xf>
    <xf numFmtId="4" fontId="25" fillId="2" borderId="0" xfId="0" applyNumberFormat="1" applyFont="1" applyFill="1" applyBorder="1" applyAlignment="1" applyProtection="1">
      <alignment horizontal="right"/>
    </xf>
    <xf numFmtId="4" fontId="25" fillId="2" borderId="0" xfId="0" applyNumberFormat="1" applyFont="1" applyFill="1" applyBorder="1" applyAlignment="1" applyProtection="1">
      <alignment horizontal="right" wrapText="1"/>
    </xf>
    <xf numFmtId="4" fontId="24" fillId="2" borderId="3" xfId="0" quotePrefix="1" applyNumberFormat="1" applyFont="1" applyFill="1" applyBorder="1" applyAlignment="1">
      <alignment horizontal="right"/>
    </xf>
    <xf numFmtId="4" fontId="25" fillId="2" borderId="3" xfId="0" quotePrefix="1" applyNumberFormat="1" applyFont="1" applyFill="1" applyBorder="1" applyAlignment="1">
      <alignment horizontal="right"/>
    </xf>
    <xf numFmtId="4" fontId="25" fillId="2" borderId="3" xfId="0" quotePrefix="1" applyNumberFormat="1" applyFont="1" applyFill="1" applyBorder="1" applyAlignment="1">
      <alignment horizontal="right" wrapText="1"/>
    </xf>
    <xf numFmtId="4" fontId="24" fillId="2" borderId="3" xfId="0" quotePrefix="1" applyNumberFormat="1" applyFont="1" applyFill="1" applyBorder="1" applyAlignment="1">
      <alignment horizontal="right" wrapText="1"/>
    </xf>
    <xf numFmtId="4" fontId="34" fillId="4" borderId="3" xfId="0" applyNumberFormat="1" applyFont="1" applyFill="1" applyBorder="1" applyAlignment="1" applyProtection="1">
      <alignment horizontal="center" vertical="center" wrapText="1"/>
    </xf>
    <xf numFmtId="0" fontId="25" fillId="2" borderId="6" xfId="0" applyNumberFormat="1" applyFont="1" applyFill="1" applyBorder="1" applyAlignment="1" applyProtection="1">
      <alignment horizontal="left" vertical="center" wrapText="1"/>
    </xf>
    <xf numFmtId="0" fontId="25" fillId="2" borderId="8" xfId="0" quotePrefix="1" applyFont="1" applyFill="1" applyBorder="1" applyAlignment="1">
      <alignment horizontal="left" vertical="center"/>
    </xf>
    <xf numFmtId="0" fontId="26" fillId="2" borderId="8" xfId="0" quotePrefix="1" applyFont="1" applyFill="1" applyBorder="1" applyAlignment="1">
      <alignment horizontal="left" vertical="center"/>
    </xf>
    <xf numFmtId="4" fontId="27" fillId="2" borderId="8" xfId="0" applyNumberFormat="1" applyFont="1" applyFill="1" applyBorder="1" applyAlignment="1">
      <alignment horizontal="right"/>
    </xf>
    <xf numFmtId="0" fontId="25" fillId="2" borderId="6" xfId="0" quotePrefix="1" applyFont="1" applyFill="1" applyBorder="1" applyAlignment="1">
      <alignment horizontal="left" vertical="center"/>
    </xf>
    <xf numFmtId="4" fontId="25" fillId="2" borderId="6" xfId="0" applyNumberFormat="1" applyFont="1" applyFill="1" applyBorder="1" applyAlignment="1" applyProtection="1">
      <alignment horizontal="right" wrapText="1"/>
    </xf>
    <xf numFmtId="0" fontId="24" fillId="2" borderId="3" xfId="0" applyNumberFormat="1" applyFont="1" applyFill="1" applyBorder="1" applyAlignment="1" applyProtection="1">
      <alignment horizontal="right" vertical="center" wrapText="1"/>
    </xf>
    <xf numFmtId="0" fontId="24" fillId="2" borderId="3" xfId="0" quotePrefix="1" applyFont="1" applyFill="1" applyBorder="1" applyAlignment="1">
      <alignment horizontal="right" vertical="center"/>
    </xf>
    <xf numFmtId="0" fontId="25" fillId="2" borderId="3" xfId="0" quotePrefix="1" applyFont="1" applyFill="1" applyBorder="1" applyAlignment="1">
      <alignment horizontal="right" vertical="center"/>
    </xf>
    <xf numFmtId="0" fontId="36" fillId="4" borderId="4" xfId="0" applyNumberFormat="1" applyFont="1" applyFill="1" applyBorder="1" applyAlignment="1" applyProtection="1">
      <alignment horizontal="left" vertical="center" wrapText="1"/>
    </xf>
    <xf numFmtId="4" fontId="25" fillId="2" borderId="3" xfId="0" quotePrefix="1" applyNumberFormat="1" applyFont="1" applyFill="1" applyBorder="1" applyAlignment="1">
      <alignment horizontal="right" vertical="center"/>
    </xf>
    <xf numFmtId="4" fontId="1" fillId="4" borderId="2" xfId="0" applyNumberFormat="1" applyFont="1" applyFill="1" applyBorder="1" applyAlignment="1" applyProtection="1">
      <alignment horizontal="right" vertical="center" wrapText="1"/>
    </xf>
    <xf numFmtId="4" fontId="25" fillId="2" borderId="4" xfId="0" applyNumberFormat="1" applyFont="1" applyFill="1" applyBorder="1" applyAlignment="1" applyProtection="1">
      <alignment horizontal="right" vertical="center" wrapText="1"/>
    </xf>
    <xf numFmtId="0" fontId="37" fillId="0" borderId="3" xfId="0" applyFont="1" applyBorder="1" applyAlignment="1">
      <alignment horizontal="right"/>
    </xf>
    <xf numFmtId="2" fontId="0" fillId="2" borderId="3" xfId="0" applyNumberFormat="1" applyFill="1" applyBorder="1" applyAlignment="1">
      <alignment horizontal="right" vertical="center" wrapText="1"/>
    </xf>
    <xf numFmtId="0" fontId="27" fillId="0" borderId="0" xfId="0" applyFont="1" applyAlignment="1">
      <alignment vertical="center" wrapText="1"/>
    </xf>
    <xf numFmtId="4" fontId="1" fillId="4" borderId="3" xfId="0" applyNumberFormat="1" applyFont="1" applyFill="1" applyBorder="1" applyAlignment="1" applyProtection="1">
      <alignment horizontal="right" vertical="center" wrapText="1"/>
    </xf>
    <xf numFmtId="4" fontId="7" fillId="2" borderId="3" xfId="0" quotePrefix="1" applyNumberFormat="1" applyFont="1" applyFill="1" applyBorder="1" applyAlignment="1">
      <alignment horizontal="right" vertical="center" wrapText="1"/>
    </xf>
    <xf numFmtId="0" fontId="0" fillId="4" borderId="3" xfId="0" applyFill="1" applyBorder="1" applyAlignment="1">
      <alignment horizontal="center" vertical="top" wrapText="1"/>
    </xf>
    <xf numFmtId="0" fontId="23" fillId="0" borderId="0" xfId="0" applyFont="1" applyAlignment="1">
      <alignment horizontal="center" wrapText="1"/>
    </xf>
    <xf numFmtId="0" fontId="33" fillId="0" borderId="0" xfId="0" applyFont="1"/>
    <xf numFmtId="0" fontId="33" fillId="0" borderId="0" xfId="0" applyFont="1" applyAlignment="1"/>
    <xf numFmtId="0" fontId="14" fillId="2" borderId="1" xfId="0" applyNumberFormat="1" applyFont="1" applyFill="1" applyBorder="1" applyAlignment="1" applyProtection="1">
      <alignment horizontal="left" vertical="center" wrapText="1"/>
    </xf>
    <xf numFmtId="0" fontId="14" fillId="2" borderId="2" xfId="0" applyNumberFormat="1" applyFont="1" applyFill="1" applyBorder="1" applyAlignment="1" applyProtection="1">
      <alignment horizontal="left" vertical="center" wrapText="1"/>
    </xf>
    <xf numFmtId="0" fontId="14" fillId="2" borderId="4" xfId="0" applyNumberFormat="1" applyFont="1" applyFill="1" applyBorder="1" applyAlignment="1" applyProtection="1">
      <alignment horizontal="left" vertical="center" wrapText="1"/>
    </xf>
    <xf numFmtId="0" fontId="5" fillId="2" borderId="1" xfId="0" applyNumberFormat="1" applyFont="1" applyFill="1" applyBorder="1" applyAlignment="1" applyProtection="1">
      <alignment horizontal="left" vertical="center" wrapText="1" indent="1"/>
    </xf>
    <xf numFmtId="0" fontId="2" fillId="2" borderId="4" xfId="0" applyNumberFormat="1" applyFont="1" applyFill="1" applyBorder="1" applyAlignment="1" applyProtection="1">
      <alignment horizontal="left" vertical="center" wrapText="1"/>
    </xf>
    <xf numFmtId="0" fontId="2" fillId="2" borderId="1" xfId="0" applyNumberFormat="1" applyFont="1" applyFill="1" applyBorder="1" applyAlignment="1" applyProtection="1">
      <alignment horizontal="left" vertical="center" wrapText="1" indent="1"/>
    </xf>
    <xf numFmtId="0" fontId="2" fillId="2" borderId="2" xfId="0" applyNumberFormat="1" applyFont="1" applyFill="1" applyBorder="1" applyAlignment="1" applyProtection="1">
      <alignment horizontal="left" vertical="center" wrapText="1" indent="1"/>
    </xf>
    <xf numFmtId="0" fontId="2" fillId="2" borderId="4" xfId="0" applyNumberFormat="1" applyFont="1" applyFill="1" applyBorder="1" applyAlignment="1" applyProtection="1">
      <alignment horizontal="left" vertical="center" wrapText="1" indent="1"/>
    </xf>
    <xf numFmtId="0" fontId="5" fillId="2" borderId="3" xfId="0" applyNumberFormat="1" applyFont="1" applyFill="1" applyBorder="1" applyAlignment="1" applyProtection="1">
      <alignment horizontal="left" vertical="center" wrapText="1" indent="1"/>
    </xf>
    <xf numFmtId="0" fontId="38" fillId="0" borderId="3" xfId="0" applyFont="1" applyBorder="1" applyAlignment="1">
      <alignment horizontal="left"/>
    </xf>
    <xf numFmtId="0" fontId="27" fillId="0" borderId="3" xfId="0" applyFont="1" applyBorder="1"/>
    <xf numFmtId="0" fontId="30" fillId="0" borderId="3" xfId="0" applyFont="1" applyBorder="1"/>
    <xf numFmtId="0" fontId="30" fillId="0" borderId="3" xfId="0" applyFont="1" applyBorder="1" applyAlignment="1">
      <alignment horizontal="center"/>
    </xf>
    <xf numFmtId="0" fontId="14" fillId="2" borderId="3" xfId="0" applyNumberFormat="1" applyFont="1" applyFill="1" applyBorder="1" applyAlignment="1" applyProtection="1">
      <alignment horizontal="left" vertical="center" wrapText="1"/>
    </xf>
    <xf numFmtId="0" fontId="5" fillId="2" borderId="4" xfId="0" applyNumberFormat="1" applyFont="1" applyFill="1" applyBorder="1" applyAlignment="1" applyProtection="1">
      <alignment horizontal="left" vertical="center" wrapText="1"/>
    </xf>
    <xf numFmtId="0" fontId="14" fillId="2" borderId="1" xfId="0" applyNumberFormat="1" applyFont="1" applyFill="1" applyBorder="1" applyAlignment="1" applyProtection="1">
      <alignment horizontal="left" vertical="center" wrapText="1"/>
    </xf>
    <xf numFmtId="0" fontId="14" fillId="2" borderId="2" xfId="0" applyNumberFormat="1" applyFont="1" applyFill="1" applyBorder="1" applyAlignment="1" applyProtection="1">
      <alignment horizontal="left" vertical="center" wrapText="1"/>
    </xf>
    <xf numFmtId="0" fontId="14" fillId="2" borderId="4" xfId="0" applyNumberFormat="1" applyFont="1" applyFill="1" applyBorder="1" applyAlignment="1" applyProtection="1">
      <alignment horizontal="left" vertical="center" wrapText="1"/>
    </xf>
    <xf numFmtId="0" fontId="5" fillId="2" borderId="1" xfId="0" applyNumberFormat="1" applyFont="1" applyFill="1" applyBorder="1" applyAlignment="1" applyProtection="1">
      <alignment horizontal="left" vertical="center" wrapText="1" indent="1"/>
    </xf>
    <xf numFmtId="0" fontId="5" fillId="2" borderId="2" xfId="0" applyNumberFormat="1" applyFont="1" applyFill="1" applyBorder="1" applyAlignment="1" applyProtection="1">
      <alignment horizontal="left" vertical="center" wrapText="1" indent="1"/>
    </xf>
    <xf numFmtId="0" fontId="5" fillId="2" borderId="4" xfId="0" applyNumberFormat="1" applyFont="1" applyFill="1" applyBorder="1" applyAlignment="1" applyProtection="1">
      <alignment horizontal="left" vertical="center" wrapText="1" indent="1"/>
    </xf>
    <xf numFmtId="0" fontId="5" fillId="2" borderId="2" xfId="0" applyNumberFormat="1" applyFont="1" applyFill="1" applyBorder="1" applyAlignment="1" applyProtection="1">
      <alignment horizontal="left" vertical="center" wrapText="1"/>
    </xf>
    <xf numFmtId="0" fontId="5" fillId="2" borderId="4" xfId="0" applyNumberFormat="1" applyFont="1" applyFill="1" applyBorder="1" applyAlignment="1" applyProtection="1">
      <alignment horizontal="left" vertical="center" wrapText="1"/>
    </xf>
    <xf numFmtId="0" fontId="2" fillId="2" borderId="1" xfId="0" applyNumberFormat="1" applyFont="1" applyFill="1" applyBorder="1" applyAlignment="1" applyProtection="1">
      <alignment horizontal="left" vertical="center" wrapText="1" indent="1"/>
    </xf>
    <xf numFmtId="0" fontId="2" fillId="2" borderId="2" xfId="0" applyNumberFormat="1" applyFont="1" applyFill="1" applyBorder="1" applyAlignment="1" applyProtection="1">
      <alignment horizontal="left" vertical="center" wrapText="1" indent="1"/>
    </xf>
    <xf numFmtId="0" fontId="2" fillId="2" borderId="4" xfId="0" applyNumberFormat="1" applyFont="1" applyFill="1" applyBorder="1" applyAlignment="1" applyProtection="1">
      <alignment horizontal="left" vertical="center" wrapText="1" indent="1"/>
    </xf>
    <xf numFmtId="0" fontId="5" fillId="2" borderId="1" xfId="0" applyNumberFormat="1" applyFont="1" applyFill="1" applyBorder="1" applyAlignment="1" applyProtection="1">
      <alignment horizontal="left" vertical="center" wrapText="1" indent="1"/>
    </xf>
    <xf numFmtId="0" fontId="2" fillId="2" borderId="4" xfId="0" applyNumberFormat="1" applyFont="1" applyFill="1" applyBorder="1" applyAlignment="1" applyProtection="1">
      <alignment horizontal="left" vertical="center" wrapText="1"/>
    </xf>
    <xf numFmtId="4" fontId="27" fillId="0" borderId="3" xfId="0" applyNumberFormat="1" applyFont="1" applyBorder="1" applyAlignment="1">
      <alignment horizontal="right"/>
    </xf>
    <xf numFmtId="0" fontId="19" fillId="0" borderId="0" xfId="0" applyNumberFormat="1" applyFont="1" applyFill="1" applyBorder="1" applyAlignment="1" applyProtection="1">
      <alignment horizontal="center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7" fillId="0" borderId="2" xfId="0" applyNumberFormat="1" applyFont="1" applyFill="1" applyBorder="1" applyAlignment="1" applyProtection="1">
      <alignment vertical="center"/>
    </xf>
    <xf numFmtId="0" fontId="6" fillId="0" borderId="1" xfId="0" quotePrefix="1" applyFont="1" applyFill="1" applyBorder="1" applyAlignment="1">
      <alignment horizontal="left" vertical="center"/>
    </xf>
    <xf numFmtId="0" fontId="18" fillId="0" borderId="0" xfId="0" applyNumberFormat="1" applyFont="1" applyFill="1" applyBorder="1" applyAlignment="1" applyProtection="1">
      <alignment horizontal="center" vertical="center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33" fillId="0" borderId="0" xfId="0" applyFont="1" applyAlignment="1">
      <alignment horizontal="center" wrapText="1"/>
    </xf>
    <xf numFmtId="0" fontId="31" fillId="0" borderId="0" xfId="0" applyFont="1" applyAlignment="1">
      <alignment horizontal="center" wrapText="1"/>
    </xf>
    <xf numFmtId="0" fontId="31" fillId="0" borderId="0" xfId="0" applyFont="1" applyAlignment="1">
      <alignment horizontal="center"/>
    </xf>
    <xf numFmtId="0" fontId="21" fillId="0" borderId="0" xfId="0" applyFont="1" applyBorder="1" applyAlignment="1">
      <alignment wrapText="1"/>
    </xf>
    <xf numFmtId="0" fontId="6" fillId="0" borderId="3" xfId="0" quotePrefix="1" applyNumberFormat="1" applyFont="1" applyFill="1" applyBorder="1" applyAlignment="1" applyProtection="1">
      <alignment horizontal="left" vertical="center" wrapText="1"/>
    </xf>
    <xf numFmtId="0" fontId="7" fillId="0" borderId="3" xfId="0" applyNumberFormat="1" applyFont="1" applyFill="1" applyBorder="1" applyAlignment="1" applyProtection="1">
      <alignment vertical="center" wrapText="1"/>
    </xf>
    <xf numFmtId="0" fontId="4" fillId="4" borderId="3" xfId="0" applyNumberFormat="1" applyFont="1" applyFill="1" applyBorder="1" applyAlignment="1" applyProtection="1">
      <alignment horizontal="left" vertical="center" wrapText="1"/>
    </xf>
    <xf numFmtId="0" fontId="4" fillId="3" borderId="3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6" fillId="3" borderId="3" xfId="0" quotePrefix="1" applyNumberFormat="1" applyFont="1" applyFill="1" applyBorder="1" applyAlignment="1" applyProtection="1">
      <alignment horizontal="left" vertical="center" wrapText="1"/>
    </xf>
    <xf numFmtId="0" fontId="7" fillId="3" borderId="3" xfId="0" applyNumberFormat="1" applyFont="1" applyFill="1" applyBorder="1" applyAlignment="1" applyProtection="1">
      <alignment vertical="center" wrapText="1"/>
    </xf>
    <xf numFmtId="0" fontId="6" fillId="0" borderId="1" xfId="0" quotePrefix="1" applyFont="1" applyBorder="1" applyAlignment="1">
      <alignment horizontal="left" vertical="center"/>
    </xf>
    <xf numFmtId="0" fontId="6" fillId="3" borderId="1" xfId="0" quotePrefix="1" applyNumberFormat="1" applyFont="1" applyFill="1" applyBorder="1" applyAlignment="1" applyProtection="1">
      <alignment horizontal="left" vertical="center" wrapText="1"/>
    </xf>
    <xf numFmtId="0" fontId="6" fillId="0" borderId="1" xfId="0" quotePrefix="1" applyNumberFormat="1" applyFont="1" applyFill="1" applyBorder="1" applyAlignment="1" applyProtection="1">
      <alignment horizontal="left" vertical="center" wrapText="1"/>
    </xf>
    <xf numFmtId="0" fontId="21" fillId="0" borderId="0" xfId="0" applyFont="1" applyAlignment="1">
      <alignment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32" fillId="0" borderId="0" xfId="0" applyFont="1" applyAlignment="1">
      <alignment vertical="center" wrapText="1"/>
    </xf>
    <xf numFmtId="0" fontId="27" fillId="0" borderId="0" xfId="0" applyFont="1" applyAlignment="1">
      <alignment vertical="center" wrapText="1"/>
    </xf>
    <xf numFmtId="0" fontId="7" fillId="2" borderId="0" xfId="0" applyNumberFormat="1" applyFont="1" applyFill="1" applyBorder="1" applyAlignment="1" applyProtection="1">
      <alignment horizontal="center" vertical="center"/>
    </xf>
    <xf numFmtId="0" fontId="35" fillId="4" borderId="1" xfId="0" applyFont="1" applyFill="1" applyBorder="1" applyAlignment="1">
      <alignment horizontal="center" vertical="center"/>
    </xf>
    <xf numFmtId="0" fontId="35" fillId="4" borderId="4" xfId="0" applyFont="1" applyFill="1" applyBorder="1" applyAlignment="1">
      <alignment horizontal="center" vertical="center"/>
    </xf>
    <xf numFmtId="0" fontId="33" fillId="0" borderId="0" xfId="0" applyFont="1" applyAlignment="1">
      <alignment horizontal="center"/>
    </xf>
    <xf numFmtId="0" fontId="21" fillId="0" borderId="0" xfId="0" applyFont="1" applyAlignment="1">
      <alignment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wrapText="1"/>
    </xf>
    <xf numFmtId="0" fontId="31" fillId="0" borderId="0" xfId="0" applyFont="1" applyAlignment="1">
      <alignment horizontal="left"/>
    </xf>
    <xf numFmtId="0" fontId="5" fillId="2" borderId="1" xfId="0" applyNumberFormat="1" applyFont="1" applyFill="1" applyBorder="1" applyAlignment="1" applyProtection="1">
      <alignment horizontal="left" vertical="center" wrapText="1"/>
    </xf>
    <xf numFmtId="0" fontId="5" fillId="2" borderId="2" xfId="0" applyNumberFormat="1" applyFont="1" applyFill="1" applyBorder="1" applyAlignment="1" applyProtection="1">
      <alignment horizontal="left" vertical="center" wrapText="1"/>
    </xf>
    <xf numFmtId="0" fontId="5" fillId="2" borderId="4" xfId="0" applyNumberFormat="1" applyFont="1" applyFill="1" applyBorder="1" applyAlignment="1" applyProtection="1">
      <alignment horizontal="left" vertical="center" wrapText="1"/>
    </xf>
    <xf numFmtId="0" fontId="5" fillId="4" borderId="1" xfId="0" applyNumberFormat="1" applyFont="1" applyFill="1" applyBorder="1" applyAlignment="1" applyProtection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 applyProtection="1">
      <alignment horizontal="left" vertical="center" wrapText="1"/>
    </xf>
    <xf numFmtId="0" fontId="14" fillId="2" borderId="2" xfId="0" applyNumberFormat="1" applyFont="1" applyFill="1" applyBorder="1" applyAlignment="1" applyProtection="1">
      <alignment horizontal="left" vertical="center" wrapText="1"/>
    </xf>
    <xf numFmtId="0" fontId="14" fillId="2" borderId="4" xfId="0" applyNumberFormat="1" applyFont="1" applyFill="1" applyBorder="1" applyAlignment="1" applyProtection="1">
      <alignment horizontal="left" vertical="center" wrapText="1"/>
    </xf>
    <xf numFmtId="0" fontId="5" fillId="2" borderId="1" xfId="0" applyNumberFormat="1" applyFont="1" applyFill="1" applyBorder="1" applyAlignment="1" applyProtection="1">
      <alignment horizontal="left" vertical="center" wrapText="1" indent="1"/>
    </xf>
    <xf numFmtId="0" fontId="5" fillId="2" borderId="2" xfId="0" applyNumberFormat="1" applyFont="1" applyFill="1" applyBorder="1" applyAlignment="1" applyProtection="1">
      <alignment horizontal="left" vertical="center" wrapText="1" indent="1"/>
    </xf>
    <xf numFmtId="0" fontId="5" fillId="2" borderId="4" xfId="0" applyNumberFormat="1" applyFont="1" applyFill="1" applyBorder="1" applyAlignment="1" applyProtection="1">
      <alignment horizontal="left" vertical="center" wrapText="1" indent="1"/>
    </xf>
    <xf numFmtId="0" fontId="2" fillId="2" borderId="1" xfId="0" applyNumberFormat="1" applyFont="1" applyFill="1" applyBorder="1" applyAlignment="1" applyProtection="1">
      <alignment horizontal="left" vertical="center" wrapText="1"/>
    </xf>
    <xf numFmtId="0" fontId="2" fillId="2" borderId="2" xfId="0" applyNumberFormat="1" applyFont="1" applyFill="1" applyBorder="1" applyAlignment="1" applyProtection="1">
      <alignment horizontal="left" vertical="center" wrapText="1"/>
    </xf>
    <xf numFmtId="0" fontId="2" fillId="2" borderId="4" xfId="0" applyNumberFormat="1" applyFont="1" applyFill="1" applyBorder="1" applyAlignment="1" applyProtection="1">
      <alignment horizontal="left" vertical="center" wrapText="1"/>
    </xf>
    <xf numFmtId="0" fontId="2" fillId="2" borderId="1" xfId="0" applyNumberFormat="1" applyFont="1" applyFill="1" applyBorder="1" applyAlignment="1" applyProtection="1">
      <alignment horizontal="left" vertical="center" wrapText="1" indent="1"/>
    </xf>
    <xf numFmtId="0" fontId="2" fillId="2" borderId="2" xfId="0" applyNumberFormat="1" applyFont="1" applyFill="1" applyBorder="1" applyAlignment="1" applyProtection="1">
      <alignment horizontal="left" vertical="center" wrapText="1" indent="1"/>
    </xf>
    <xf numFmtId="0" fontId="2" fillId="2" borderId="4" xfId="0" applyNumberFormat="1" applyFont="1" applyFill="1" applyBorder="1" applyAlignment="1" applyProtection="1">
      <alignment horizontal="left" vertical="center" wrapText="1" indent="1"/>
    </xf>
    <xf numFmtId="0" fontId="5" fillId="2" borderId="3" xfId="0" applyNumberFormat="1" applyFont="1" applyFill="1" applyBorder="1" applyAlignment="1" applyProtection="1">
      <alignment horizontal="left" vertical="center" wrapText="1" indent="1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center" wrapText="1"/>
    </xf>
    <xf numFmtId="0" fontId="27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9"/>
  <sheetViews>
    <sheetView topLeftCell="A2" zoomScaleNormal="100" workbookViewId="0">
      <selection activeCell="A7" sqref="A7"/>
    </sheetView>
  </sheetViews>
  <sheetFormatPr defaultRowHeight="15" x14ac:dyDescent="0.25"/>
  <cols>
    <col min="5" max="5" width="25.28515625" customWidth="1"/>
    <col min="6" max="6" width="20.7109375" style="23" customWidth="1"/>
    <col min="7" max="7" width="17.28515625" style="23" customWidth="1"/>
    <col min="8" max="8" width="21.140625" style="23" customWidth="1"/>
    <col min="9" max="9" width="12" style="110" customWidth="1"/>
    <col min="10" max="10" width="11.140625" style="23" customWidth="1"/>
  </cols>
  <sheetData>
    <row r="1" spans="1:10" ht="15.75" x14ac:dyDescent="0.25">
      <c r="A1" s="272"/>
      <c r="B1" s="272"/>
      <c r="C1" s="272"/>
      <c r="D1" s="272"/>
    </row>
    <row r="2" spans="1:10" ht="15.75" x14ac:dyDescent="0.25">
      <c r="A2" s="172" t="s">
        <v>127</v>
      </c>
      <c r="B2" s="179"/>
      <c r="C2" s="179"/>
      <c r="D2" s="180"/>
    </row>
    <row r="3" spans="1:10" ht="15.75" x14ac:dyDescent="0.25">
      <c r="A3" s="172" t="s">
        <v>128</v>
      </c>
      <c r="B3" s="179"/>
      <c r="C3" s="179"/>
      <c r="D3" s="180"/>
    </row>
    <row r="4" spans="1:10" ht="15.75" x14ac:dyDescent="0.25">
      <c r="A4" s="181" t="s">
        <v>129</v>
      </c>
      <c r="B4" s="181"/>
      <c r="C4" s="181"/>
      <c r="D4" s="181"/>
    </row>
    <row r="5" spans="1:10" ht="15.75" x14ac:dyDescent="0.25">
      <c r="A5" s="181" t="s">
        <v>208</v>
      </c>
      <c r="B5" s="181"/>
      <c r="C5" s="181"/>
      <c r="D5" s="181"/>
    </row>
    <row r="6" spans="1:10" ht="15.75" x14ac:dyDescent="0.25">
      <c r="A6" s="181" t="s">
        <v>209</v>
      </c>
      <c r="B6" s="181"/>
      <c r="C6" s="181"/>
      <c r="D6" s="181"/>
    </row>
    <row r="7" spans="1:10" ht="15.75" x14ac:dyDescent="0.25">
      <c r="A7" s="181" t="s">
        <v>232</v>
      </c>
      <c r="B7" s="181"/>
      <c r="C7" s="181"/>
      <c r="D7" s="181"/>
    </row>
    <row r="8" spans="1:10" ht="15.75" x14ac:dyDescent="0.25">
      <c r="A8" s="181"/>
      <c r="B8" s="181"/>
      <c r="C8" s="181"/>
      <c r="D8" s="181"/>
    </row>
    <row r="9" spans="1:10" ht="15.75" x14ac:dyDescent="0.25">
      <c r="A9" s="181"/>
      <c r="B9" s="181"/>
      <c r="C9" s="181"/>
      <c r="D9" s="181"/>
    </row>
    <row r="10" spans="1:10" ht="72.75" customHeight="1" x14ac:dyDescent="0.3">
      <c r="A10" s="271" t="s">
        <v>210</v>
      </c>
      <c r="B10" s="271"/>
      <c r="C10" s="271"/>
      <c r="D10" s="271"/>
      <c r="E10" s="271"/>
      <c r="F10" s="271"/>
      <c r="G10" s="271"/>
      <c r="H10" s="271"/>
      <c r="I10" s="271"/>
      <c r="J10" s="271"/>
    </row>
    <row r="11" spans="1:10" ht="32.25" customHeight="1" x14ac:dyDescent="0.3">
      <c r="A11" s="178"/>
      <c r="B11" s="178"/>
      <c r="C11" s="178"/>
      <c r="D11" s="178"/>
      <c r="E11" s="178"/>
      <c r="F11" s="178"/>
      <c r="G11" s="178"/>
      <c r="H11" s="178"/>
      <c r="I11" s="178"/>
      <c r="J11" s="178"/>
    </row>
    <row r="12" spans="1:10" ht="86.25" customHeight="1" x14ac:dyDescent="0.25">
      <c r="A12" s="261" t="s">
        <v>211</v>
      </c>
      <c r="B12" s="261"/>
      <c r="C12" s="261"/>
      <c r="D12" s="261"/>
      <c r="E12" s="261"/>
      <c r="F12" s="261"/>
      <c r="G12" s="261"/>
      <c r="H12" s="261"/>
      <c r="I12" s="261"/>
      <c r="J12" s="261"/>
    </row>
    <row r="13" spans="1:10" ht="19.5" customHeight="1" x14ac:dyDescent="0.25">
      <c r="A13" s="171"/>
      <c r="B13" s="171"/>
      <c r="C13" s="171"/>
      <c r="D13" s="171"/>
      <c r="E13" s="171"/>
      <c r="F13" s="171"/>
      <c r="G13" s="171"/>
      <c r="H13" s="171"/>
      <c r="I13" s="171"/>
      <c r="J13" s="171"/>
    </row>
    <row r="14" spans="1:10" ht="32.25" customHeight="1" x14ac:dyDescent="0.25">
      <c r="A14" s="269" t="s">
        <v>126</v>
      </c>
      <c r="B14" s="269"/>
      <c r="C14" s="269"/>
      <c r="D14" s="269"/>
      <c r="E14" s="269"/>
      <c r="F14" s="269"/>
      <c r="G14" s="269"/>
      <c r="H14" s="269"/>
      <c r="I14" s="269"/>
      <c r="J14" s="269"/>
    </row>
    <row r="15" spans="1:10" ht="18" customHeight="1" x14ac:dyDescent="0.25">
      <c r="A15" s="173"/>
      <c r="B15" s="173"/>
      <c r="C15" s="173"/>
      <c r="D15" s="173"/>
      <c r="E15" s="173"/>
      <c r="F15" s="173"/>
      <c r="G15" s="173"/>
      <c r="H15" s="173"/>
      <c r="I15" s="173"/>
      <c r="J15" s="173"/>
    </row>
    <row r="16" spans="1:10" ht="26.25" customHeight="1" x14ac:dyDescent="0.25">
      <c r="A16" s="270" t="s">
        <v>29</v>
      </c>
      <c r="B16" s="270"/>
      <c r="C16" s="270"/>
      <c r="D16" s="270"/>
      <c r="E16" s="270"/>
      <c r="F16" s="270"/>
      <c r="G16" s="270"/>
      <c r="H16" s="270"/>
      <c r="I16" s="270"/>
      <c r="J16" s="270"/>
    </row>
    <row r="17" spans="1:10" ht="20.25" x14ac:dyDescent="0.25">
      <c r="A17" s="57"/>
      <c r="B17" s="57"/>
      <c r="C17" s="57"/>
      <c r="D17" s="57"/>
      <c r="E17" s="57"/>
      <c r="F17" s="58"/>
      <c r="G17" s="58"/>
      <c r="H17" s="58"/>
    </row>
    <row r="18" spans="1:10" ht="30.75" customHeight="1" x14ac:dyDescent="0.35">
      <c r="A18" s="270" t="s">
        <v>38</v>
      </c>
      <c r="B18" s="285"/>
      <c r="C18" s="285"/>
      <c r="D18" s="285"/>
      <c r="E18" s="285"/>
      <c r="F18" s="285"/>
      <c r="G18" s="285"/>
      <c r="H18" s="285"/>
    </row>
    <row r="19" spans="1:10" ht="15.75" x14ac:dyDescent="0.25">
      <c r="A19" s="41"/>
      <c r="B19" s="42"/>
      <c r="C19" s="42"/>
      <c r="D19" s="42"/>
      <c r="E19" s="43"/>
      <c r="F19" s="145"/>
      <c r="G19" s="44"/>
      <c r="H19" s="44"/>
    </row>
    <row r="20" spans="1:10" ht="60" x14ac:dyDescent="0.25">
      <c r="A20" s="45"/>
      <c r="B20" s="46"/>
      <c r="C20" s="46"/>
      <c r="D20" s="47"/>
      <c r="E20" s="48"/>
      <c r="F20" s="169" t="s">
        <v>192</v>
      </c>
      <c r="G20" s="49" t="s">
        <v>212</v>
      </c>
      <c r="H20" s="49" t="s">
        <v>213</v>
      </c>
      <c r="I20" s="168" t="s">
        <v>214</v>
      </c>
      <c r="J20" s="158" t="s">
        <v>123</v>
      </c>
    </row>
    <row r="21" spans="1:10" ht="15.75" x14ac:dyDescent="0.25">
      <c r="A21" s="262" t="s">
        <v>0</v>
      </c>
      <c r="B21" s="263"/>
      <c r="C21" s="263"/>
      <c r="D21" s="263"/>
      <c r="E21" s="264"/>
      <c r="F21" s="50">
        <v>220167.24</v>
      </c>
      <c r="G21" s="50">
        <v>655000</v>
      </c>
      <c r="H21" s="50">
        <v>314453.96000000002</v>
      </c>
      <c r="I21" s="117">
        <f>SUM(H21*100/F21)</f>
        <v>142.82504517929192</v>
      </c>
      <c r="J21" s="137">
        <f>SUM(H21*100/G21)</f>
        <v>48.008238167938934</v>
      </c>
    </row>
    <row r="22" spans="1:10" ht="15.75" x14ac:dyDescent="0.25">
      <c r="A22" s="265" t="s">
        <v>1</v>
      </c>
      <c r="B22" s="266"/>
      <c r="C22" s="266"/>
      <c r="D22" s="266"/>
      <c r="E22" s="267"/>
      <c r="F22" s="154">
        <v>220092.71</v>
      </c>
      <c r="G22" s="51">
        <v>655000</v>
      </c>
      <c r="H22" s="51">
        <v>298725.14</v>
      </c>
      <c r="I22" s="117" t="s">
        <v>49</v>
      </c>
      <c r="J22" s="137" t="s">
        <v>49</v>
      </c>
    </row>
    <row r="23" spans="1:10" ht="15.75" x14ac:dyDescent="0.25">
      <c r="A23" s="268" t="s">
        <v>2</v>
      </c>
      <c r="B23" s="267"/>
      <c r="C23" s="267"/>
      <c r="D23" s="267"/>
      <c r="E23" s="267"/>
      <c r="F23" s="146"/>
      <c r="G23" s="51"/>
      <c r="H23" s="51"/>
      <c r="I23" s="117" t="s">
        <v>49</v>
      </c>
      <c r="J23" s="137" t="s">
        <v>49</v>
      </c>
    </row>
    <row r="24" spans="1:10" ht="15.75" x14ac:dyDescent="0.25">
      <c r="A24" s="52" t="s">
        <v>3</v>
      </c>
      <c r="B24" s="53"/>
      <c r="C24" s="53"/>
      <c r="D24" s="53"/>
      <c r="E24" s="53"/>
      <c r="F24" s="50">
        <f>SUM(F25:F26)</f>
        <v>213984.49</v>
      </c>
      <c r="G24" s="50">
        <v>655000</v>
      </c>
      <c r="H24" s="50">
        <f t="shared" ref="H24" si="0">SUM(H25:H26)</f>
        <v>316780.12</v>
      </c>
      <c r="I24" s="117">
        <f t="shared" ref="I24" si="1">SUM(H24*100/F24)</f>
        <v>148.03882281374692</v>
      </c>
      <c r="J24" s="137">
        <f t="shared" ref="J24" si="2">SUM(H24*100/G24)</f>
        <v>48.363377099236644</v>
      </c>
    </row>
    <row r="25" spans="1:10" ht="15.75" x14ac:dyDescent="0.25">
      <c r="A25" s="284" t="s">
        <v>4</v>
      </c>
      <c r="B25" s="266"/>
      <c r="C25" s="266"/>
      <c r="D25" s="266"/>
      <c r="E25" s="266"/>
      <c r="F25" s="155">
        <v>213624.5</v>
      </c>
      <c r="G25" s="51">
        <v>650500</v>
      </c>
      <c r="H25" s="51">
        <v>308178.64</v>
      </c>
      <c r="I25" s="117" t="s">
        <v>49</v>
      </c>
      <c r="J25" s="137" t="s">
        <v>124</v>
      </c>
    </row>
    <row r="26" spans="1:10" ht="15.75" x14ac:dyDescent="0.25">
      <c r="A26" s="282" t="s">
        <v>5</v>
      </c>
      <c r="B26" s="267"/>
      <c r="C26" s="267"/>
      <c r="D26" s="267"/>
      <c r="E26" s="267"/>
      <c r="F26" s="154">
        <v>359.99</v>
      </c>
      <c r="G26" s="54">
        <v>4500</v>
      </c>
      <c r="H26" s="54">
        <v>8601.48</v>
      </c>
      <c r="I26" s="117" t="s">
        <v>49</v>
      </c>
      <c r="J26" s="137"/>
    </row>
    <row r="27" spans="1:10" ht="15.75" x14ac:dyDescent="0.25">
      <c r="A27" s="283" t="s">
        <v>6</v>
      </c>
      <c r="B27" s="263"/>
      <c r="C27" s="263"/>
      <c r="D27" s="263"/>
      <c r="E27" s="263"/>
      <c r="F27" s="50">
        <f t="shared" ref="F27:H27" si="3">SUM(F21-F24)</f>
        <v>6182.75</v>
      </c>
      <c r="G27" s="50">
        <v>0</v>
      </c>
      <c r="H27" s="50">
        <f t="shared" si="3"/>
        <v>-2326.1599999999744</v>
      </c>
      <c r="I27" s="117" t="s">
        <v>49</v>
      </c>
      <c r="J27" s="137"/>
    </row>
    <row r="28" spans="1:10" ht="15.75" x14ac:dyDescent="0.25">
      <c r="A28" s="40"/>
      <c r="B28" s="55"/>
      <c r="C28" s="55"/>
      <c r="D28" s="55"/>
      <c r="E28" s="55"/>
      <c r="F28" s="148"/>
      <c r="G28" s="56"/>
      <c r="H28" s="56"/>
    </row>
    <row r="29" spans="1:10" ht="35.25" customHeight="1" x14ac:dyDescent="0.35">
      <c r="A29" s="270" t="s">
        <v>39</v>
      </c>
      <c r="B29" s="285"/>
      <c r="C29" s="285"/>
      <c r="D29" s="285"/>
      <c r="E29" s="285"/>
      <c r="F29" s="285"/>
      <c r="G29" s="285"/>
      <c r="H29" s="285"/>
    </row>
    <row r="30" spans="1:10" ht="15.75" x14ac:dyDescent="0.25">
      <c r="A30" s="40"/>
      <c r="B30" s="55"/>
      <c r="C30" s="55"/>
      <c r="D30" s="55"/>
      <c r="E30" s="55"/>
      <c r="F30" s="148"/>
      <c r="G30" s="56"/>
      <c r="H30" s="56"/>
    </row>
    <row r="31" spans="1:10" ht="31.5" x14ac:dyDescent="0.25">
      <c r="A31" s="62"/>
      <c r="B31" s="62"/>
      <c r="C31" s="62"/>
      <c r="D31" s="63"/>
      <c r="E31" s="64"/>
      <c r="F31" s="149"/>
      <c r="G31" s="49" t="s">
        <v>215</v>
      </c>
      <c r="H31" s="49" t="s">
        <v>216</v>
      </c>
      <c r="I31" s="142" t="s">
        <v>49</v>
      </c>
      <c r="J31" s="158" t="s">
        <v>49</v>
      </c>
    </row>
    <row r="32" spans="1:10" ht="15.75" customHeight="1" x14ac:dyDescent="0.25">
      <c r="A32" s="279" t="s">
        <v>8</v>
      </c>
      <c r="B32" s="279"/>
      <c r="C32" s="279"/>
      <c r="D32" s="279"/>
      <c r="E32" s="279"/>
      <c r="F32" s="150"/>
      <c r="G32" s="54"/>
      <c r="H32" s="54"/>
      <c r="I32" s="117"/>
      <c r="J32" s="137"/>
    </row>
    <row r="33" spans="1:12" ht="15.75" x14ac:dyDescent="0.25">
      <c r="A33" s="279" t="s">
        <v>9</v>
      </c>
      <c r="B33" s="276"/>
      <c r="C33" s="276"/>
      <c r="D33" s="276"/>
      <c r="E33" s="276"/>
      <c r="F33" s="147"/>
      <c r="G33" s="54"/>
      <c r="H33" s="54"/>
      <c r="I33" s="117"/>
      <c r="J33" s="137"/>
    </row>
    <row r="34" spans="1:12" ht="15.75" x14ac:dyDescent="0.25">
      <c r="A34" s="280" t="s">
        <v>10</v>
      </c>
      <c r="B34" s="281"/>
      <c r="C34" s="281"/>
      <c r="D34" s="281"/>
      <c r="E34" s="281"/>
      <c r="F34" s="151"/>
      <c r="G34" s="50">
        <v>0</v>
      </c>
      <c r="H34" s="50">
        <v>0</v>
      </c>
      <c r="I34" s="117"/>
      <c r="J34" s="137"/>
    </row>
    <row r="35" spans="1:12" ht="15.75" x14ac:dyDescent="0.25">
      <c r="A35" s="65"/>
      <c r="B35" s="66"/>
      <c r="C35" s="66"/>
      <c r="D35" s="66"/>
      <c r="E35" s="66"/>
      <c r="F35" s="152"/>
      <c r="G35" s="67"/>
      <c r="H35" s="67"/>
      <c r="I35" s="117"/>
      <c r="J35" s="137"/>
    </row>
    <row r="36" spans="1:12" ht="15.75" x14ac:dyDescent="0.25">
      <c r="A36" s="174"/>
      <c r="B36" s="55"/>
      <c r="C36" s="55"/>
      <c r="D36" s="55"/>
      <c r="E36" s="55"/>
      <c r="F36" s="148"/>
      <c r="G36" s="56"/>
      <c r="H36" s="56"/>
      <c r="I36" s="127"/>
      <c r="J36" s="175"/>
    </row>
    <row r="37" spans="1:12" ht="18" customHeight="1" x14ac:dyDescent="0.25">
      <c r="A37" s="176"/>
      <c r="B37" s="176"/>
      <c r="C37" s="176"/>
      <c r="D37" s="176"/>
      <c r="E37" s="176"/>
      <c r="F37" s="175"/>
      <c r="G37" s="175"/>
      <c r="H37" s="175"/>
      <c r="I37" s="127"/>
      <c r="J37" s="175"/>
    </row>
    <row r="38" spans="1:12" ht="21" x14ac:dyDescent="0.35">
      <c r="A38" s="270" t="s">
        <v>47</v>
      </c>
      <c r="B38" s="274"/>
      <c r="C38" s="274"/>
      <c r="D38" s="274"/>
      <c r="E38" s="274"/>
      <c r="F38" s="274"/>
      <c r="G38" s="274"/>
      <c r="H38" s="274"/>
      <c r="I38" s="127"/>
      <c r="J38" s="175"/>
    </row>
    <row r="39" spans="1:12" ht="21" x14ac:dyDescent="0.35">
      <c r="A39" s="170"/>
      <c r="B39" s="177"/>
      <c r="C39" s="177"/>
      <c r="D39" s="177"/>
      <c r="E39" s="177"/>
      <c r="F39" s="177"/>
      <c r="G39" s="177"/>
      <c r="H39" s="177"/>
      <c r="I39" s="127"/>
      <c r="J39" s="175"/>
    </row>
    <row r="40" spans="1:12" ht="31.5" x14ac:dyDescent="0.25">
      <c r="A40" s="62"/>
      <c r="B40" s="62"/>
      <c r="C40" s="62"/>
      <c r="D40" s="63"/>
      <c r="E40" s="64"/>
      <c r="F40" s="159" t="s">
        <v>192</v>
      </c>
      <c r="G40" s="49" t="s">
        <v>215</v>
      </c>
      <c r="H40" s="49" t="s">
        <v>213</v>
      </c>
      <c r="I40" s="142" t="s">
        <v>49</v>
      </c>
      <c r="J40" s="158" t="s">
        <v>49</v>
      </c>
    </row>
    <row r="41" spans="1:12" ht="15.75" x14ac:dyDescent="0.25">
      <c r="A41" s="277" t="s">
        <v>40</v>
      </c>
      <c r="B41" s="277"/>
      <c r="C41" s="277"/>
      <c r="D41" s="277"/>
      <c r="E41" s="277"/>
      <c r="F41" s="156">
        <v>75</v>
      </c>
      <c r="G41" s="68" t="s">
        <v>49</v>
      </c>
      <c r="H41" s="68" t="s">
        <v>49</v>
      </c>
      <c r="I41" s="117"/>
      <c r="J41" s="137"/>
    </row>
    <row r="42" spans="1:12" ht="30" customHeight="1" x14ac:dyDescent="0.25">
      <c r="A42" s="278" t="s">
        <v>7</v>
      </c>
      <c r="B42" s="278"/>
      <c r="C42" s="278"/>
      <c r="D42" s="278"/>
      <c r="E42" s="278"/>
      <c r="F42" s="157">
        <v>75</v>
      </c>
      <c r="G42" s="69" t="s">
        <v>49</v>
      </c>
      <c r="H42" s="69">
        <v>15728.82</v>
      </c>
      <c r="I42" s="117"/>
      <c r="J42" s="137"/>
    </row>
    <row r="43" spans="1:12" ht="15.75" x14ac:dyDescent="0.25">
      <c r="A43" s="70"/>
      <c r="B43" s="70"/>
      <c r="C43" s="70"/>
      <c r="D43" s="70"/>
      <c r="E43" s="70"/>
      <c r="F43" s="71"/>
      <c r="G43" s="71"/>
      <c r="H43" s="71"/>
      <c r="I43" s="117"/>
      <c r="J43" s="137"/>
      <c r="L43" t="s">
        <v>125</v>
      </c>
    </row>
    <row r="44" spans="1:12" ht="15.75" x14ac:dyDescent="0.25">
      <c r="A44" s="70"/>
      <c r="B44" s="70"/>
      <c r="C44" s="70"/>
      <c r="D44" s="70"/>
      <c r="E44" s="70"/>
      <c r="F44" s="71"/>
      <c r="G44" s="71"/>
      <c r="H44" s="71"/>
      <c r="I44" s="117"/>
      <c r="J44" s="137"/>
    </row>
    <row r="45" spans="1:12" ht="15.75" x14ac:dyDescent="0.25">
      <c r="A45" s="275" t="s">
        <v>11</v>
      </c>
      <c r="B45" s="276"/>
      <c r="C45" s="276"/>
      <c r="D45" s="276"/>
      <c r="E45" s="276"/>
      <c r="F45" s="147"/>
      <c r="G45" s="54">
        <v>0</v>
      </c>
      <c r="H45" s="54"/>
      <c r="I45" s="117"/>
      <c r="J45" s="137"/>
    </row>
    <row r="46" spans="1:12" ht="11.25" customHeight="1" x14ac:dyDescent="0.25">
      <c r="A46" s="11"/>
      <c r="B46" s="12"/>
      <c r="C46" s="12"/>
      <c r="D46" s="12"/>
      <c r="E46" s="12"/>
      <c r="F46" s="153"/>
      <c r="G46" s="37"/>
      <c r="H46" s="37"/>
    </row>
    <row r="48" spans="1:12" ht="15.75" x14ac:dyDescent="0.25">
      <c r="A48" s="273" t="s">
        <v>49</v>
      </c>
      <c r="B48" s="273"/>
      <c r="C48" s="273"/>
      <c r="D48" s="273"/>
      <c r="E48" s="273"/>
      <c r="F48" s="273"/>
      <c r="G48" s="273"/>
      <c r="H48" s="273"/>
    </row>
    <row r="49" spans="1:8" ht="15.75" x14ac:dyDescent="0.25">
      <c r="A49" s="273" t="s">
        <v>49</v>
      </c>
      <c r="B49" s="273"/>
      <c r="C49" s="273"/>
      <c r="D49" s="273"/>
      <c r="E49" s="273"/>
      <c r="F49" s="273"/>
      <c r="G49" s="273"/>
      <c r="H49" s="273"/>
    </row>
  </sheetData>
  <mergeCells count="22">
    <mergeCell ref="A10:J10"/>
    <mergeCell ref="A1:D1"/>
    <mergeCell ref="A48:H48"/>
    <mergeCell ref="A49:H49"/>
    <mergeCell ref="A38:H38"/>
    <mergeCell ref="A45:E45"/>
    <mergeCell ref="A41:E41"/>
    <mergeCell ref="A42:E42"/>
    <mergeCell ref="A32:E32"/>
    <mergeCell ref="A33:E33"/>
    <mergeCell ref="A34:E34"/>
    <mergeCell ref="A26:E26"/>
    <mergeCell ref="A27:E27"/>
    <mergeCell ref="A25:E25"/>
    <mergeCell ref="A18:H18"/>
    <mergeCell ref="A29:H29"/>
    <mergeCell ref="A12:J12"/>
    <mergeCell ref="A21:E21"/>
    <mergeCell ref="A22:E22"/>
    <mergeCell ref="A23:E23"/>
    <mergeCell ref="A14:J14"/>
    <mergeCell ref="A16:J16"/>
  </mergeCells>
  <pageMargins left="0.70866141732283472" right="0.70866141732283472" top="0.74803149606299213" bottom="0.74803149606299213" header="0.31496062992125984" footer="0.31496062992125984"/>
  <pageSetup paperSize="9" scale="53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9"/>
  <sheetViews>
    <sheetView topLeftCell="A23" zoomScaleNormal="100" workbookViewId="0">
      <selection activeCell="H54" sqref="H54"/>
    </sheetView>
  </sheetViews>
  <sheetFormatPr defaultRowHeight="15" x14ac:dyDescent="0.25"/>
  <cols>
    <col min="1" max="1" width="6" customWidth="1"/>
    <col min="2" max="2" width="7" customWidth="1"/>
    <col min="3" max="3" width="7.28515625" customWidth="1"/>
    <col min="4" max="4" width="8.85546875" customWidth="1"/>
    <col min="5" max="5" width="48.42578125" customWidth="1"/>
    <col min="6" max="6" width="18.28515625" style="141" customWidth="1"/>
    <col min="7" max="8" width="18" style="23" customWidth="1"/>
    <col min="9" max="9" width="10.28515625" style="110" customWidth="1"/>
    <col min="10" max="10" width="9.85546875" customWidth="1"/>
  </cols>
  <sheetData>
    <row r="1" spans="1:10" ht="20.25" x14ac:dyDescent="0.3">
      <c r="A1" s="57"/>
      <c r="B1" s="57"/>
      <c r="C1" s="57"/>
      <c r="D1" s="170"/>
      <c r="E1" s="57"/>
      <c r="F1" s="196"/>
      <c r="G1" s="58"/>
      <c r="H1" s="58"/>
    </row>
    <row r="2" spans="1:10" ht="18" customHeight="1" x14ac:dyDescent="0.25">
      <c r="A2" s="270" t="s">
        <v>130</v>
      </c>
      <c r="B2" s="270"/>
      <c r="C2" s="270"/>
      <c r="D2" s="270"/>
      <c r="E2" s="270"/>
      <c r="F2" s="270"/>
      <c r="G2" s="270"/>
      <c r="H2" s="270"/>
    </row>
    <row r="3" spans="1:10" ht="20.25" customHeight="1" x14ac:dyDescent="0.25">
      <c r="A3" s="270"/>
      <c r="B3" s="270"/>
      <c r="C3" s="270"/>
      <c r="D3" s="270"/>
      <c r="E3" s="270"/>
      <c r="F3" s="270"/>
      <c r="G3" s="270"/>
      <c r="H3" s="270"/>
    </row>
    <row r="4" spans="1:10" ht="20.25" customHeight="1" x14ac:dyDescent="0.3">
      <c r="A4" s="170"/>
      <c r="B4" s="170"/>
      <c r="C4" s="170"/>
      <c r="D4" s="170"/>
      <c r="E4" s="170"/>
      <c r="F4" s="196"/>
      <c r="G4" s="170"/>
      <c r="H4" s="170"/>
    </row>
    <row r="5" spans="1:10" ht="18.75" x14ac:dyDescent="0.25">
      <c r="A5" s="286" t="s">
        <v>1</v>
      </c>
      <c r="B5" s="287"/>
      <c r="C5" s="287"/>
      <c r="D5" s="287"/>
      <c r="E5" s="287"/>
      <c r="F5" s="287"/>
      <c r="G5" s="287"/>
      <c r="H5" s="287"/>
    </row>
    <row r="6" spans="1:10" ht="18" x14ac:dyDescent="0.25">
      <c r="A6" s="15"/>
      <c r="B6" s="15"/>
      <c r="C6" s="15"/>
      <c r="D6" s="15"/>
      <c r="E6" s="15"/>
      <c r="F6" s="197"/>
      <c r="G6" s="20"/>
      <c r="H6" s="20"/>
    </row>
    <row r="7" spans="1:10" ht="90" x14ac:dyDescent="0.25">
      <c r="A7" s="80" t="s">
        <v>13</v>
      </c>
      <c r="B7" s="81" t="s">
        <v>14</v>
      </c>
      <c r="C7" s="81" t="s">
        <v>133</v>
      </c>
      <c r="D7" s="81"/>
      <c r="E7" s="81" t="s">
        <v>12</v>
      </c>
      <c r="F7" s="82" t="s">
        <v>217</v>
      </c>
      <c r="G7" s="83" t="s">
        <v>218</v>
      </c>
      <c r="H7" s="111" t="s">
        <v>219</v>
      </c>
      <c r="I7" s="182" t="s">
        <v>131</v>
      </c>
      <c r="J7" s="183" t="s">
        <v>132</v>
      </c>
    </row>
    <row r="8" spans="1:10" ht="18" x14ac:dyDescent="0.25">
      <c r="A8" s="80"/>
      <c r="B8" s="81"/>
      <c r="C8" s="81"/>
      <c r="D8" s="81"/>
      <c r="E8" s="81" t="s">
        <v>74</v>
      </c>
      <c r="F8" s="112">
        <f t="shared" ref="F8" si="0">SUM(F9+F35)</f>
        <v>220167.23999999996</v>
      </c>
      <c r="G8" s="112">
        <f>SUM(G9+G35)</f>
        <v>655000</v>
      </c>
      <c r="H8" s="112">
        <f>SUM(H9+H35)</f>
        <v>314453.96000000002</v>
      </c>
      <c r="I8" s="117"/>
      <c r="J8" s="135"/>
    </row>
    <row r="9" spans="1:10" ht="20.25" customHeight="1" x14ac:dyDescent="0.25">
      <c r="A9" s="84">
        <v>6</v>
      </c>
      <c r="B9" s="84"/>
      <c r="C9" s="84"/>
      <c r="D9" s="84"/>
      <c r="E9" s="84" t="s">
        <v>16</v>
      </c>
      <c r="F9" s="198">
        <f>SUM(F10+F13+F16+F19+F25+F28)</f>
        <v>220092.70999999996</v>
      </c>
      <c r="G9" s="85">
        <f>SUM(G10:G33)</f>
        <v>655000</v>
      </c>
      <c r="H9" s="112">
        <f>SUM(H10+H16+H19+H25+H28)</f>
        <v>298725.14</v>
      </c>
      <c r="I9" s="117">
        <f>SUM(H9*100/F9)</f>
        <v>135.72695797148396</v>
      </c>
      <c r="J9" s="117">
        <f>SUM(H9*100/G9)</f>
        <v>45.606891603053434</v>
      </c>
    </row>
    <row r="10" spans="1:10" ht="36" x14ac:dyDescent="0.25">
      <c r="A10" s="84"/>
      <c r="B10" s="84">
        <v>63</v>
      </c>
      <c r="C10" s="84"/>
      <c r="D10" s="84"/>
      <c r="E10" s="84" t="s">
        <v>42</v>
      </c>
      <c r="F10" s="194">
        <f>SUM(F11)</f>
        <v>2000.4</v>
      </c>
      <c r="G10" s="101">
        <v>8000</v>
      </c>
      <c r="H10" s="116">
        <f>SUM(H11)</f>
        <v>0</v>
      </c>
      <c r="I10" s="117">
        <f t="shared" ref="I10:I28" si="1">SUM(H10*100/F10)</f>
        <v>0</v>
      </c>
      <c r="J10" s="117">
        <f t="shared" ref="J10:J25" si="2">SUM(H10*100/G10)</f>
        <v>0</v>
      </c>
    </row>
    <row r="11" spans="1:10" ht="36" x14ac:dyDescent="0.25">
      <c r="A11" s="84"/>
      <c r="B11" s="86"/>
      <c r="C11" s="86">
        <v>636</v>
      </c>
      <c r="D11" s="86"/>
      <c r="E11" s="184" t="s">
        <v>135</v>
      </c>
      <c r="F11" s="195">
        <v>2000.4</v>
      </c>
      <c r="G11" s="87"/>
      <c r="H11" s="114">
        <v>0</v>
      </c>
      <c r="I11" s="117" t="s">
        <v>49</v>
      </c>
      <c r="J11" s="117" t="s">
        <v>49</v>
      </c>
    </row>
    <row r="12" spans="1:10" ht="36" x14ac:dyDescent="0.25">
      <c r="A12" s="84"/>
      <c r="B12" s="86"/>
      <c r="C12" s="86"/>
      <c r="D12" s="86">
        <v>6361</v>
      </c>
      <c r="E12" s="86" t="s">
        <v>134</v>
      </c>
      <c r="F12" s="195">
        <v>2000.4</v>
      </c>
      <c r="G12" s="87"/>
      <c r="H12" s="114">
        <v>0</v>
      </c>
      <c r="I12" s="117" t="s">
        <v>49</v>
      </c>
      <c r="J12" s="117" t="s">
        <v>49</v>
      </c>
    </row>
    <row r="13" spans="1:10" ht="18" x14ac:dyDescent="0.25">
      <c r="A13" s="86"/>
      <c r="B13" s="84">
        <v>64</v>
      </c>
      <c r="C13" s="84"/>
      <c r="D13" s="84"/>
      <c r="E13" s="84" t="s">
        <v>147</v>
      </c>
      <c r="F13" s="194">
        <v>0</v>
      </c>
      <c r="G13" s="87"/>
      <c r="H13" s="114"/>
      <c r="I13" s="117"/>
      <c r="J13" s="117"/>
    </row>
    <row r="14" spans="1:10" ht="18.75" x14ac:dyDescent="0.25">
      <c r="A14" s="88"/>
      <c r="B14" s="88"/>
      <c r="C14" s="89">
        <v>641</v>
      </c>
      <c r="D14" s="89"/>
      <c r="E14" s="88" t="s">
        <v>148</v>
      </c>
      <c r="F14" s="206">
        <v>0</v>
      </c>
      <c r="G14" s="87" t="s">
        <v>49</v>
      </c>
      <c r="H14" s="114"/>
      <c r="I14" s="117" t="s">
        <v>49</v>
      </c>
      <c r="J14" s="117" t="s">
        <v>49</v>
      </c>
    </row>
    <row r="15" spans="1:10" ht="18.75" x14ac:dyDescent="0.25">
      <c r="A15" s="88"/>
      <c r="B15" s="88"/>
      <c r="C15" s="89"/>
      <c r="D15" s="89">
        <v>6413</v>
      </c>
      <c r="E15" s="88" t="s">
        <v>149</v>
      </c>
      <c r="F15" s="206">
        <v>0</v>
      </c>
      <c r="G15" s="87"/>
      <c r="H15" s="114"/>
      <c r="I15" s="117"/>
      <c r="J15" s="117"/>
    </row>
    <row r="16" spans="1:10" ht="18.75" x14ac:dyDescent="0.3">
      <c r="A16" s="90"/>
      <c r="B16" s="90">
        <v>65</v>
      </c>
      <c r="C16" s="100"/>
      <c r="D16" s="100"/>
      <c r="E16" s="100"/>
      <c r="F16" s="200">
        <f>SUM(SUM(F17))</f>
        <v>71151.539999999994</v>
      </c>
      <c r="G16" s="101">
        <v>220000</v>
      </c>
      <c r="H16" s="116">
        <f>SUM(H17)</f>
        <v>107352.51</v>
      </c>
      <c r="I16" s="117">
        <f t="shared" si="1"/>
        <v>150.878687938448</v>
      </c>
      <c r="J16" s="117">
        <f t="shared" si="2"/>
        <v>48.796595454545454</v>
      </c>
    </row>
    <row r="17" spans="1:10" ht="18.75" x14ac:dyDescent="0.25">
      <c r="A17" s="88"/>
      <c r="B17" s="88"/>
      <c r="C17" s="89">
        <v>652</v>
      </c>
      <c r="D17" s="89"/>
      <c r="E17" s="89" t="s">
        <v>136</v>
      </c>
      <c r="F17" s="206">
        <v>71151.539999999994</v>
      </c>
      <c r="G17" s="87"/>
      <c r="H17" s="114">
        <v>107352.51</v>
      </c>
      <c r="I17" s="117" t="s">
        <v>49</v>
      </c>
      <c r="J17" s="117" t="s">
        <v>49</v>
      </c>
    </row>
    <row r="18" spans="1:10" ht="18.75" x14ac:dyDescent="0.25">
      <c r="A18" s="88"/>
      <c r="B18" s="88"/>
      <c r="C18" s="89"/>
      <c r="D18" s="89">
        <v>6526</v>
      </c>
      <c r="E18" s="89" t="s">
        <v>137</v>
      </c>
      <c r="F18" s="206">
        <v>71151.539999999994</v>
      </c>
      <c r="G18" s="87" t="s">
        <v>49</v>
      </c>
      <c r="H18" s="114">
        <v>107352.51</v>
      </c>
      <c r="I18" s="117" t="s">
        <v>49</v>
      </c>
      <c r="J18" s="117" t="s">
        <v>49</v>
      </c>
    </row>
    <row r="19" spans="1:10" ht="18.75" x14ac:dyDescent="0.3">
      <c r="A19" s="90"/>
      <c r="B19" s="90">
        <v>66</v>
      </c>
      <c r="C19" s="100" t="s">
        <v>49</v>
      </c>
      <c r="D19" s="100"/>
      <c r="E19" s="100" t="s">
        <v>138</v>
      </c>
      <c r="F19" s="200">
        <f>SUM(F20+F22)</f>
        <v>2540</v>
      </c>
      <c r="G19" s="101">
        <v>7000</v>
      </c>
      <c r="H19" s="116">
        <f>SUM(H20+H22)</f>
        <v>3829.81</v>
      </c>
      <c r="I19" s="117">
        <f t="shared" si="1"/>
        <v>150.77992125984252</v>
      </c>
      <c r="J19" s="117">
        <f t="shared" si="2"/>
        <v>54.711571428571432</v>
      </c>
    </row>
    <row r="20" spans="1:10" ht="18.75" x14ac:dyDescent="0.25">
      <c r="A20" s="88"/>
      <c r="B20" s="90"/>
      <c r="C20" s="89">
        <v>661</v>
      </c>
      <c r="D20" s="89"/>
      <c r="E20" s="89" t="s">
        <v>139</v>
      </c>
      <c r="F20" s="206">
        <v>1880</v>
      </c>
      <c r="G20" s="87"/>
      <c r="H20" s="114">
        <v>790</v>
      </c>
      <c r="I20" s="117" t="s">
        <v>49</v>
      </c>
      <c r="J20" s="117" t="s">
        <v>49</v>
      </c>
    </row>
    <row r="21" spans="1:10" ht="18.75" x14ac:dyDescent="0.25">
      <c r="A21" s="88"/>
      <c r="B21" s="90"/>
      <c r="C21" s="89"/>
      <c r="D21" s="89">
        <v>6615</v>
      </c>
      <c r="E21" s="89" t="s">
        <v>140</v>
      </c>
      <c r="F21" s="206">
        <v>180</v>
      </c>
      <c r="G21" s="87"/>
      <c r="H21" s="114">
        <v>790</v>
      </c>
      <c r="I21" s="117" t="s">
        <v>49</v>
      </c>
      <c r="J21" s="117" t="s">
        <v>49</v>
      </c>
    </row>
    <row r="22" spans="1:10" ht="18.75" x14ac:dyDescent="0.25">
      <c r="A22" s="88"/>
      <c r="B22" s="90"/>
      <c r="C22" s="89">
        <v>663</v>
      </c>
      <c r="D22" s="89"/>
      <c r="E22" s="89" t="s">
        <v>141</v>
      </c>
      <c r="F22" s="206">
        <v>660</v>
      </c>
      <c r="G22" s="87"/>
      <c r="H22" s="114">
        <v>3039.81</v>
      </c>
      <c r="I22" s="117" t="s">
        <v>49</v>
      </c>
      <c r="J22" s="117" t="s">
        <v>49</v>
      </c>
    </row>
    <row r="23" spans="1:10" ht="18.75" x14ac:dyDescent="0.25">
      <c r="A23" s="88"/>
      <c r="B23" s="90"/>
      <c r="C23" s="89"/>
      <c r="D23" s="89">
        <v>6631</v>
      </c>
      <c r="E23" s="89" t="s">
        <v>142</v>
      </c>
      <c r="F23" s="206">
        <v>660</v>
      </c>
      <c r="G23" s="87"/>
      <c r="H23" s="114">
        <v>3039.81</v>
      </c>
      <c r="I23" s="117" t="s">
        <v>49</v>
      </c>
      <c r="J23" s="117" t="s">
        <v>49</v>
      </c>
    </row>
    <row r="24" spans="1:10" ht="18.75" x14ac:dyDescent="0.3">
      <c r="A24" s="88"/>
      <c r="B24" s="90"/>
      <c r="C24" s="89"/>
      <c r="D24" s="89"/>
      <c r="E24" s="89"/>
      <c r="F24" s="199"/>
      <c r="G24" s="87"/>
      <c r="H24" s="114" t="s">
        <v>49</v>
      </c>
      <c r="I24" s="117" t="s">
        <v>49</v>
      </c>
      <c r="J24" s="117" t="s">
        <v>49</v>
      </c>
    </row>
    <row r="25" spans="1:10" ht="54" x14ac:dyDescent="0.25">
      <c r="A25" s="88"/>
      <c r="B25" s="90">
        <v>67</v>
      </c>
      <c r="C25" s="100"/>
      <c r="D25" s="100"/>
      <c r="E25" s="84" t="s">
        <v>44</v>
      </c>
      <c r="F25" s="194">
        <f>SUM(F26)</f>
        <v>144250.76999999999</v>
      </c>
      <c r="G25" s="101">
        <v>420000</v>
      </c>
      <c r="H25" s="116">
        <f>SUM(H26)</f>
        <v>187350.82</v>
      </c>
      <c r="I25" s="117">
        <f t="shared" si="1"/>
        <v>129.87855801393644</v>
      </c>
      <c r="J25" s="117">
        <f t="shared" si="2"/>
        <v>44.607338095238099</v>
      </c>
    </row>
    <row r="26" spans="1:10" ht="18.75" x14ac:dyDescent="0.25">
      <c r="A26" s="88"/>
      <c r="B26" s="88"/>
      <c r="C26" s="89">
        <v>671</v>
      </c>
      <c r="D26" s="89"/>
      <c r="E26" s="185" t="s">
        <v>143</v>
      </c>
      <c r="F26" s="207">
        <v>144250.76999999999</v>
      </c>
      <c r="G26" s="87"/>
      <c r="H26" s="114">
        <v>187350.82</v>
      </c>
      <c r="I26" s="117" t="s">
        <v>49</v>
      </c>
      <c r="J26" s="117" t="s">
        <v>49</v>
      </c>
    </row>
    <row r="27" spans="1:10" ht="37.5" x14ac:dyDescent="0.25">
      <c r="A27" s="88"/>
      <c r="B27" s="88"/>
      <c r="C27" s="89"/>
      <c r="D27" s="89">
        <v>6711</v>
      </c>
      <c r="E27" s="91" t="s">
        <v>144</v>
      </c>
      <c r="F27" s="207">
        <v>144250.76999999999</v>
      </c>
      <c r="G27" s="87" t="s">
        <v>49</v>
      </c>
      <c r="H27" s="114">
        <v>187350.82</v>
      </c>
      <c r="I27" s="117" t="s">
        <v>49</v>
      </c>
      <c r="J27" s="117" t="s">
        <v>49</v>
      </c>
    </row>
    <row r="28" spans="1:10" ht="18.75" x14ac:dyDescent="0.25">
      <c r="A28" s="90"/>
      <c r="B28" s="90">
        <v>68</v>
      </c>
      <c r="C28" s="100"/>
      <c r="D28" s="100"/>
      <c r="E28" s="186" t="s">
        <v>145</v>
      </c>
      <c r="F28" s="208">
        <f>SUM(F29)</f>
        <v>150</v>
      </c>
      <c r="G28" s="101" t="s">
        <v>49</v>
      </c>
      <c r="H28" s="116">
        <f>SUM(H29)</f>
        <v>192</v>
      </c>
      <c r="I28" s="117">
        <f t="shared" si="1"/>
        <v>128</v>
      </c>
      <c r="J28" s="117" t="s">
        <v>49</v>
      </c>
    </row>
    <row r="29" spans="1:10" ht="18.75" x14ac:dyDescent="0.25">
      <c r="A29" s="88"/>
      <c r="B29" s="88"/>
      <c r="C29" s="89">
        <v>683</v>
      </c>
      <c r="D29" s="89" t="s">
        <v>49</v>
      </c>
      <c r="E29" s="185" t="s">
        <v>146</v>
      </c>
      <c r="F29" s="207">
        <v>150</v>
      </c>
      <c r="G29" s="87"/>
      <c r="H29" s="114">
        <v>192</v>
      </c>
      <c r="I29" s="117" t="s">
        <v>49</v>
      </c>
      <c r="J29" s="117"/>
    </row>
    <row r="30" spans="1:10" ht="18.75" x14ac:dyDescent="0.25">
      <c r="A30" s="88"/>
      <c r="B30" s="88"/>
      <c r="C30" s="89"/>
      <c r="D30" s="89">
        <v>6831</v>
      </c>
      <c r="E30" s="185" t="s">
        <v>145</v>
      </c>
      <c r="F30" s="207">
        <v>150</v>
      </c>
      <c r="G30" s="87"/>
      <c r="H30" s="114">
        <v>192</v>
      </c>
      <c r="I30" s="117" t="s">
        <v>49</v>
      </c>
      <c r="J30" s="117"/>
    </row>
    <row r="31" spans="1:10" ht="36" x14ac:dyDescent="0.25">
      <c r="A31" s="92">
        <v>7</v>
      </c>
      <c r="B31" s="93"/>
      <c r="C31" s="93"/>
      <c r="D31" s="93"/>
      <c r="E31" s="94" t="s">
        <v>18</v>
      </c>
      <c r="F31" s="194"/>
      <c r="G31" s="87"/>
      <c r="H31" s="114"/>
      <c r="I31" s="117" t="s">
        <v>49</v>
      </c>
      <c r="J31" s="135"/>
    </row>
    <row r="32" spans="1:10" ht="36" x14ac:dyDescent="0.25">
      <c r="A32" s="86"/>
      <c r="B32" s="86">
        <v>72</v>
      </c>
      <c r="C32" s="86"/>
      <c r="D32" s="86"/>
      <c r="E32" s="95" t="s">
        <v>41</v>
      </c>
      <c r="F32" s="195"/>
      <c r="G32" s="87"/>
      <c r="H32" s="114"/>
      <c r="I32" s="117" t="s">
        <v>49</v>
      </c>
      <c r="J32" s="135"/>
    </row>
    <row r="33" spans="1:11" ht="18.75" x14ac:dyDescent="0.3">
      <c r="A33" s="86">
        <v>9</v>
      </c>
      <c r="B33" s="86"/>
      <c r="C33" s="89"/>
      <c r="D33" s="89"/>
      <c r="E33" s="89"/>
      <c r="F33" s="199"/>
      <c r="G33" s="87"/>
      <c r="H33" s="114"/>
      <c r="I33" s="117" t="s">
        <v>49</v>
      </c>
      <c r="J33" s="135"/>
    </row>
    <row r="34" spans="1:11" ht="18.75" x14ac:dyDescent="0.3">
      <c r="A34" s="86"/>
      <c r="B34" s="86">
        <v>92</v>
      </c>
      <c r="C34" s="89"/>
      <c r="D34" s="89"/>
      <c r="E34" s="89"/>
      <c r="F34" s="199"/>
      <c r="G34" s="87"/>
      <c r="H34" s="114"/>
      <c r="I34" s="117" t="s">
        <v>49</v>
      </c>
      <c r="J34" s="135"/>
    </row>
    <row r="35" spans="1:11" ht="18.75" x14ac:dyDescent="0.25">
      <c r="A35" s="86"/>
      <c r="B35" s="86"/>
      <c r="C35" s="89">
        <v>19</v>
      </c>
      <c r="D35" s="89"/>
      <c r="E35" s="89" t="s">
        <v>73</v>
      </c>
      <c r="F35" s="206">
        <v>74.53</v>
      </c>
      <c r="G35" s="87">
        <v>0</v>
      </c>
      <c r="H35" s="114">
        <v>15728.82</v>
      </c>
      <c r="I35" s="117" t="s">
        <v>49</v>
      </c>
      <c r="J35" s="135"/>
    </row>
    <row r="36" spans="1:11" ht="18.75" x14ac:dyDescent="0.3">
      <c r="A36" s="96"/>
      <c r="B36" s="96"/>
      <c r="C36" s="97"/>
      <c r="D36" s="97"/>
      <c r="E36" s="97"/>
      <c r="F36" s="201"/>
      <c r="G36" s="98"/>
      <c r="H36" s="98"/>
      <c r="I36" s="127"/>
    </row>
    <row r="37" spans="1:11" ht="15.75" x14ac:dyDescent="0.25">
      <c r="A37" s="160"/>
      <c r="B37" s="160"/>
      <c r="C37" s="161"/>
      <c r="D37" s="161"/>
      <c r="E37" s="161"/>
      <c r="F37" s="202"/>
      <c r="G37" s="162"/>
      <c r="H37" s="162"/>
      <c r="I37" s="163"/>
    </row>
    <row r="38" spans="1:11" ht="18.75" customHeight="1" x14ac:dyDescent="0.25">
      <c r="A38" s="289" t="s">
        <v>49</v>
      </c>
      <c r="B38" s="289"/>
      <c r="C38" s="289"/>
      <c r="D38" s="289"/>
      <c r="E38" s="289"/>
      <c r="F38" s="289"/>
      <c r="G38" s="289"/>
      <c r="H38" s="289"/>
      <c r="I38" s="289"/>
    </row>
    <row r="39" spans="1:11" ht="18.75" customHeight="1" x14ac:dyDescent="0.25">
      <c r="A39" s="289" t="s">
        <v>49</v>
      </c>
      <c r="B39" s="289"/>
      <c r="C39" s="289"/>
      <c r="D39" s="289"/>
      <c r="E39" s="289"/>
      <c r="F39" s="289"/>
      <c r="G39" s="289"/>
      <c r="H39" s="289"/>
      <c r="I39" s="289"/>
    </row>
    <row r="40" spans="1:11" ht="18.75" customHeight="1" x14ac:dyDescent="0.25">
      <c r="A40" s="144"/>
      <c r="B40" s="144"/>
      <c r="C40" s="144"/>
      <c r="D40" s="144"/>
      <c r="E40" s="144"/>
      <c r="F40" s="203"/>
      <c r="G40" s="144"/>
      <c r="H40" s="144"/>
      <c r="I40" s="144"/>
    </row>
    <row r="41" spans="1:11" ht="11.25" customHeight="1" x14ac:dyDescent="0.25">
      <c r="A41" s="96"/>
      <c r="B41" s="96"/>
      <c r="C41" s="96"/>
      <c r="D41" s="96"/>
      <c r="E41" s="96"/>
      <c r="F41" s="204"/>
      <c r="G41" s="96"/>
      <c r="H41" s="96"/>
      <c r="I41" s="96"/>
      <c r="J41" s="96"/>
      <c r="K41" s="96"/>
    </row>
    <row r="42" spans="1:11" ht="18" x14ac:dyDescent="0.25">
      <c r="A42" s="286" t="s">
        <v>19</v>
      </c>
      <c r="B42" s="288"/>
      <c r="C42" s="288"/>
      <c r="D42" s="288"/>
      <c r="E42" s="288"/>
      <c r="F42" s="288"/>
      <c r="G42" s="288"/>
      <c r="H42" s="288"/>
      <c r="I42" s="127"/>
    </row>
    <row r="43" spans="1:11" ht="18" x14ac:dyDescent="0.25">
      <c r="A43" s="15"/>
      <c r="B43" s="15"/>
      <c r="C43" s="15"/>
      <c r="D43" s="15"/>
      <c r="E43" s="15"/>
      <c r="F43" s="197"/>
      <c r="G43" s="20"/>
      <c r="H43" s="20"/>
      <c r="I43" s="127"/>
    </row>
    <row r="44" spans="1:11" ht="90" x14ac:dyDescent="0.25">
      <c r="A44" s="80" t="s">
        <v>13</v>
      </c>
      <c r="B44" s="81" t="s">
        <v>14</v>
      </c>
      <c r="C44" s="81" t="s">
        <v>49</v>
      </c>
      <c r="D44" s="81"/>
      <c r="E44" s="81" t="s">
        <v>20</v>
      </c>
      <c r="F44" s="82" t="s">
        <v>217</v>
      </c>
      <c r="G44" s="83" t="s">
        <v>218</v>
      </c>
      <c r="H44" s="143" t="s">
        <v>219</v>
      </c>
      <c r="I44" s="165" t="s">
        <v>131</v>
      </c>
      <c r="J44" s="209" t="s">
        <v>150</v>
      </c>
    </row>
    <row r="45" spans="1:11" ht="18" x14ac:dyDescent="0.25">
      <c r="A45" s="80"/>
      <c r="B45" s="81"/>
      <c r="C45" s="81"/>
      <c r="D45" s="81"/>
      <c r="E45" s="81" t="s">
        <v>72</v>
      </c>
      <c r="F45" s="82">
        <f>SUM(F46+F86)</f>
        <v>213159.49000000002</v>
      </c>
      <c r="G45" s="82">
        <f>SUM(G46+G86)</f>
        <v>655000</v>
      </c>
      <c r="H45" s="112">
        <f>SUM(H46+H86)</f>
        <v>316780.12</v>
      </c>
      <c r="I45" s="117">
        <f>SUM(H45*100/F45)</f>
        <v>148.61178359921951</v>
      </c>
      <c r="J45" s="117">
        <f>SUM(H45*100/G45)</f>
        <v>48.363377099236644</v>
      </c>
    </row>
    <row r="46" spans="1:11" ht="15.75" customHeight="1" x14ac:dyDescent="0.25">
      <c r="A46" s="84">
        <v>3</v>
      </c>
      <c r="B46" s="84"/>
      <c r="C46" s="84"/>
      <c r="D46" s="84"/>
      <c r="E46" s="84" t="s">
        <v>21</v>
      </c>
      <c r="F46" s="194">
        <f>SUM(F47+F55+F82)</f>
        <v>212799.50000000003</v>
      </c>
      <c r="G46" s="87">
        <f>SUM(G47+G55+G82)</f>
        <v>650500</v>
      </c>
      <c r="H46" s="114">
        <f>SUM(H47+H55+H82)</f>
        <v>308178.64</v>
      </c>
      <c r="I46" s="117" t="s">
        <v>124</v>
      </c>
      <c r="J46" s="117">
        <f t="shared" ref="J46:J86" si="3">SUM(H46*100/G46)</f>
        <v>47.375655649500388</v>
      </c>
    </row>
    <row r="47" spans="1:11" ht="15.75" customHeight="1" x14ac:dyDescent="0.25">
      <c r="A47" s="84"/>
      <c r="B47" s="84">
        <v>31</v>
      </c>
      <c r="C47" s="84"/>
      <c r="D47" s="84"/>
      <c r="E47" s="84" t="s">
        <v>22</v>
      </c>
      <c r="F47" s="198">
        <f>SUM(F48+F50+F52)</f>
        <v>164635.04</v>
      </c>
      <c r="G47" s="102">
        <v>510000</v>
      </c>
      <c r="H47" s="115">
        <f>SUM(H48+H50+H52)</f>
        <v>253183.7</v>
      </c>
      <c r="I47" s="117">
        <f t="shared" ref="I47" si="4">SUM(H47*100/F47)</f>
        <v>153.78482004802865</v>
      </c>
      <c r="J47" s="117">
        <f t="shared" si="3"/>
        <v>49.643862745098041</v>
      </c>
    </row>
    <row r="48" spans="1:11" ht="18.75" x14ac:dyDescent="0.25">
      <c r="A48" s="88"/>
      <c r="B48" s="88"/>
      <c r="C48" s="100">
        <v>311</v>
      </c>
      <c r="D48" s="100"/>
      <c r="E48" s="90" t="s">
        <v>151</v>
      </c>
      <c r="F48" s="116">
        <f t="shared" ref="F48:G48" si="5">SUM(F49)</f>
        <v>139339.92000000001</v>
      </c>
      <c r="G48" s="116">
        <f t="shared" si="5"/>
        <v>0</v>
      </c>
      <c r="H48" s="116">
        <f>SUM(H49)</f>
        <v>213567.87</v>
      </c>
      <c r="I48" s="117" t="s">
        <v>124</v>
      </c>
      <c r="J48" s="117" t="s">
        <v>49</v>
      </c>
    </row>
    <row r="49" spans="1:10" ht="18.75" x14ac:dyDescent="0.25">
      <c r="A49" s="88"/>
      <c r="B49" s="88"/>
      <c r="C49" s="89"/>
      <c r="D49" s="89">
        <v>3111</v>
      </c>
      <c r="E49" s="88" t="s">
        <v>114</v>
      </c>
      <c r="F49" s="206">
        <v>139339.92000000001</v>
      </c>
      <c r="G49" s="99" t="s">
        <v>49</v>
      </c>
      <c r="H49" s="114">
        <v>213567.87</v>
      </c>
      <c r="I49" s="117" t="s">
        <v>124</v>
      </c>
      <c r="J49" s="117" t="s">
        <v>49</v>
      </c>
    </row>
    <row r="50" spans="1:10" ht="18.75" x14ac:dyDescent="0.25">
      <c r="A50" s="88"/>
      <c r="B50" s="88"/>
      <c r="C50" s="100">
        <v>312</v>
      </c>
      <c r="D50" s="100"/>
      <c r="E50" s="90" t="s">
        <v>82</v>
      </c>
      <c r="F50" s="116">
        <f t="shared" ref="F50:G50" si="6">SUM(F51)</f>
        <v>2304</v>
      </c>
      <c r="G50" s="116">
        <f t="shared" si="6"/>
        <v>0</v>
      </c>
      <c r="H50" s="116">
        <f>SUM(H51)</f>
        <v>4300</v>
      </c>
      <c r="I50" s="117" t="s">
        <v>49</v>
      </c>
      <c r="J50" s="117" t="s">
        <v>49</v>
      </c>
    </row>
    <row r="51" spans="1:10" ht="18.75" x14ac:dyDescent="0.25">
      <c r="A51" s="88"/>
      <c r="B51" s="88"/>
      <c r="C51" s="89"/>
      <c r="D51" s="89">
        <v>3121</v>
      </c>
      <c r="E51" s="88"/>
      <c r="F51" s="206">
        <v>2304</v>
      </c>
      <c r="G51" s="99"/>
      <c r="H51" s="114">
        <v>4300</v>
      </c>
      <c r="I51" s="117" t="s">
        <v>49</v>
      </c>
      <c r="J51" s="117" t="s">
        <v>49</v>
      </c>
    </row>
    <row r="52" spans="1:10" ht="18.75" x14ac:dyDescent="0.25">
      <c r="A52" s="88"/>
      <c r="B52" s="88"/>
      <c r="C52" s="100">
        <v>313</v>
      </c>
      <c r="D52" s="100"/>
      <c r="E52" s="90" t="s">
        <v>84</v>
      </c>
      <c r="F52" s="116">
        <f t="shared" ref="F52:G52" si="7">SUM(F53:F54)</f>
        <v>22991.119999999999</v>
      </c>
      <c r="G52" s="116">
        <f t="shared" si="7"/>
        <v>0</v>
      </c>
      <c r="H52" s="116">
        <f>SUM(H53:H54)</f>
        <v>35315.83</v>
      </c>
      <c r="I52" s="117" t="s">
        <v>49</v>
      </c>
      <c r="J52" s="117" t="s">
        <v>49</v>
      </c>
    </row>
    <row r="53" spans="1:10" ht="18.75" x14ac:dyDescent="0.25">
      <c r="A53" s="88"/>
      <c r="B53" s="88"/>
      <c r="C53" s="89"/>
      <c r="D53" s="89">
        <v>3131</v>
      </c>
      <c r="E53" s="88" t="s">
        <v>152</v>
      </c>
      <c r="F53" s="206">
        <v>0</v>
      </c>
      <c r="G53" s="99"/>
      <c r="H53" s="114">
        <v>77.16</v>
      </c>
      <c r="I53" s="117"/>
      <c r="J53" s="117" t="s">
        <v>49</v>
      </c>
    </row>
    <row r="54" spans="1:10" ht="18.75" x14ac:dyDescent="0.25">
      <c r="A54" s="88"/>
      <c r="B54" s="88"/>
      <c r="C54" s="89"/>
      <c r="D54" s="89">
        <v>3132</v>
      </c>
      <c r="E54" s="88" t="s">
        <v>153</v>
      </c>
      <c r="F54" s="206">
        <v>22991.119999999999</v>
      </c>
      <c r="G54" s="99"/>
      <c r="H54" s="114">
        <v>35238.67</v>
      </c>
      <c r="I54" s="117"/>
      <c r="J54" s="117" t="s">
        <v>49</v>
      </c>
    </row>
    <row r="55" spans="1:10" ht="18.75" x14ac:dyDescent="0.25">
      <c r="A55" s="88"/>
      <c r="B55" s="90">
        <v>32</v>
      </c>
      <c r="C55" s="100"/>
      <c r="D55" s="100"/>
      <c r="E55" s="90" t="s">
        <v>32</v>
      </c>
      <c r="F55" s="205">
        <f>SUM(F56+F61+F68+F77)</f>
        <v>47329.23000000001</v>
      </c>
      <c r="G55" s="101">
        <v>138000</v>
      </c>
      <c r="H55" s="116">
        <f>SUM(H56+H61+H68+H77)</f>
        <v>54214.020000000004</v>
      </c>
      <c r="I55" s="117">
        <f>SUM(H55*100/F55)</f>
        <v>114.54659203202753</v>
      </c>
      <c r="J55" s="117">
        <f t="shared" si="3"/>
        <v>39.285521739130438</v>
      </c>
    </row>
    <row r="56" spans="1:10" ht="18.75" x14ac:dyDescent="0.25">
      <c r="A56" s="88"/>
      <c r="B56" s="88"/>
      <c r="C56" s="100">
        <v>321</v>
      </c>
      <c r="D56" s="100"/>
      <c r="E56" s="90" t="s">
        <v>154</v>
      </c>
      <c r="F56" s="116">
        <f t="shared" ref="F56:G56" si="8">SUM(F57:F60)</f>
        <v>9511.27</v>
      </c>
      <c r="G56" s="116">
        <f t="shared" si="8"/>
        <v>0</v>
      </c>
      <c r="H56" s="116">
        <f>SUM(H57:H60)</f>
        <v>8484.9699999999993</v>
      </c>
      <c r="I56" s="117" t="s">
        <v>49</v>
      </c>
      <c r="J56" s="117" t="s">
        <v>49</v>
      </c>
    </row>
    <row r="57" spans="1:10" ht="18.75" x14ac:dyDescent="0.25">
      <c r="A57" s="88"/>
      <c r="B57" s="88"/>
      <c r="C57" s="89"/>
      <c r="D57" s="88">
        <v>3211</v>
      </c>
      <c r="E57" s="88" t="s">
        <v>85</v>
      </c>
      <c r="F57" s="206">
        <v>214.4</v>
      </c>
      <c r="G57" s="99" t="s">
        <v>49</v>
      </c>
      <c r="H57" s="114">
        <v>270</v>
      </c>
      <c r="I57" s="117" t="s">
        <v>49</v>
      </c>
      <c r="J57" s="117" t="s">
        <v>49</v>
      </c>
    </row>
    <row r="58" spans="1:10" ht="18.75" x14ac:dyDescent="0.25">
      <c r="A58" s="88"/>
      <c r="B58" s="88"/>
      <c r="C58" s="89"/>
      <c r="D58" s="88">
        <v>3212</v>
      </c>
      <c r="E58" s="88" t="s">
        <v>155</v>
      </c>
      <c r="F58" s="206">
        <v>7590.27</v>
      </c>
      <c r="G58" s="99" t="s">
        <v>49</v>
      </c>
      <c r="H58" s="114">
        <v>7142.57</v>
      </c>
      <c r="I58" s="117" t="s">
        <v>49</v>
      </c>
      <c r="J58" s="117" t="s">
        <v>49</v>
      </c>
    </row>
    <row r="59" spans="1:10" ht="18.75" x14ac:dyDescent="0.25">
      <c r="A59" s="88"/>
      <c r="B59" s="88"/>
      <c r="C59" s="89"/>
      <c r="D59" s="88">
        <v>3213</v>
      </c>
      <c r="E59" s="88" t="s">
        <v>156</v>
      </c>
      <c r="F59" s="206">
        <v>1203</v>
      </c>
      <c r="G59" s="99" t="s">
        <v>49</v>
      </c>
      <c r="H59" s="114">
        <v>574</v>
      </c>
      <c r="I59" s="117" t="s">
        <v>49</v>
      </c>
      <c r="J59" s="117" t="s">
        <v>49</v>
      </c>
    </row>
    <row r="60" spans="1:10" ht="18.75" x14ac:dyDescent="0.25">
      <c r="A60" s="88"/>
      <c r="B60" s="88"/>
      <c r="C60" s="89"/>
      <c r="D60" s="88">
        <v>3214</v>
      </c>
      <c r="E60" s="88" t="s">
        <v>157</v>
      </c>
      <c r="F60" s="206">
        <v>503.6</v>
      </c>
      <c r="G60" s="99" t="s">
        <v>49</v>
      </c>
      <c r="H60" s="114">
        <v>498.4</v>
      </c>
      <c r="I60" s="117" t="s">
        <v>49</v>
      </c>
      <c r="J60" s="117" t="s">
        <v>49</v>
      </c>
    </row>
    <row r="61" spans="1:10" ht="18.75" x14ac:dyDescent="0.25">
      <c r="A61" s="88"/>
      <c r="B61" s="88"/>
      <c r="C61" s="100">
        <v>322</v>
      </c>
      <c r="D61" s="90"/>
      <c r="E61" s="90" t="s">
        <v>50</v>
      </c>
      <c r="F61" s="116">
        <f t="shared" ref="F61:G61" si="9">SUM(F62:F67)</f>
        <v>30338.080000000005</v>
      </c>
      <c r="G61" s="116">
        <f t="shared" si="9"/>
        <v>0</v>
      </c>
      <c r="H61" s="116">
        <f>SUM(H62:H67)</f>
        <v>35945.310000000005</v>
      </c>
      <c r="I61" s="117" t="s">
        <v>49</v>
      </c>
      <c r="J61" s="117" t="s">
        <v>49</v>
      </c>
    </row>
    <row r="62" spans="1:10" ht="18.75" x14ac:dyDescent="0.25">
      <c r="A62" s="88"/>
      <c r="B62" s="88"/>
      <c r="C62" s="89" t="s">
        <v>49</v>
      </c>
      <c r="D62" s="88">
        <v>3221</v>
      </c>
      <c r="E62" s="88" t="s">
        <v>158</v>
      </c>
      <c r="F62" s="206">
        <v>3699.7</v>
      </c>
      <c r="G62" s="99" t="s">
        <v>49</v>
      </c>
      <c r="H62" s="114">
        <v>3885.02</v>
      </c>
      <c r="I62" s="117" t="s">
        <v>49</v>
      </c>
      <c r="J62" s="117" t="s">
        <v>49</v>
      </c>
    </row>
    <row r="63" spans="1:10" ht="18.75" x14ac:dyDescent="0.25">
      <c r="A63" s="88" t="s">
        <v>49</v>
      </c>
      <c r="B63" s="88"/>
      <c r="C63" s="89" t="s">
        <v>49</v>
      </c>
      <c r="D63" s="88">
        <v>3222</v>
      </c>
      <c r="E63" s="88" t="s">
        <v>91</v>
      </c>
      <c r="F63" s="206">
        <v>20632.63</v>
      </c>
      <c r="G63" s="99" t="s">
        <v>49</v>
      </c>
      <c r="H63" s="114">
        <v>23249.919999999998</v>
      </c>
      <c r="I63" s="117" t="s">
        <v>49</v>
      </c>
      <c r="J63" s="117" t="s">
        <v>49</v>
      </c>
    </row>
    <row r="64" spans="1:10" ht="18.75" x14ac:dyDescent="0.25">
      <c r="A64" s="88" t="s">
        <v>49</v>
      </c>
      <c r="B64" s="88"/>
      <c r="C64" s="89" t="s">
        <v>49</v>
      </c>
      <c r="D64" s="88">
        <v>3223</v>
      </c>
      <c r="E64" s="86" t="s">
        <v>92</v>
      </c>
      <c r="F64" s="195">
        <v>5725.81</v>
      </c>
      <c r="G64" s="99" t="s">
        <v>49</v>
      </c>
      <c r="H64" s="114">
        <v>7929.24</v>
      </c>
      <c r="I64" s="117" t="s">
        <v>49</v>
      </c>
      <c r="J64" s="117" t="s">
        <v>49</v>
      </c>
    </row>
    <row r="65" spans="1:10" ht="18.75" x14ac:dyDescent="0.25">
      <c r="A65" s="88"/>
      <c r="B65" s="211"/>
      <c r="C65" s="212"/>
      <c r="D65" s="214">
        <v>3224</v>
      </c>
      <c r="E65" s="210" t="s">
        <v>159</v>
      </c>
      <c r="F65" s="215">
        <v>256.45</v>
      </c>
      <c r="G65" s="213"/>
      <c r="H65" s="114">
        <v>672.55</v>
      </c>
      <c r="I65" s="117" t="s">
        <v>49</v>
      </c>
      <c r="J65" s="117" t="s">
        <v>49</v>
      </c>
    </row>
    <row r="66" spans="1:10" ht="18.75" x14ac:dyDescent="0.25">
      <c r="A66" s="88"/>
      <c r="B66" s="88"/>
      <c r="C66" s="89"/>
      <c r="D66" s="88">
        <v>3225</v>
      </c>
      <c r="E66" s="86" t="s">
        <v>94</v>
      </c>
      <c r="F66" s="195">
        <v>23.49</v>
      </c>
      <c r="G66" s="99"/>
      <c r="H66" s="114">
        <v>0</v>
      </c>
      <c r="I66" s="117" t="s">
        <v>49</v>
      </c>
      <c r="J66" s="117" t="s">
        <v>49</v>
      </c>
    </row>
    <row r="67" spans="1:10" ht="18.75" x14ac:dyDescent="0.25">
      <c r="A67" s="88"/>
      <c r="B67" s="88"/>
      <c r="C67" s="89"/>
      <c r="D67" s="89">
        <v>3227</v>
      </c>
      <c r="E67" s="86" t="s">
        <v>160</v>
      </c>
      <c r="F67" s="195">
        <v>0</v>
      </c>
      <c r="G67" s="99"/>
      <c r="H67" s="114">
        <v>208.58</v>
      </c>
      <c r="I67" s="117" t="s">
        <v>49</v>
      </c>
      <c r="J67" s="117" t="s">
        <v>49</v>
      </c>
    </row>
    <row r="68" spans="1:10" ht="18.75" x14ac:dyDescent="0.25">
      <c r="A68" s="90"/>
      <c r="B68" s="90"/>
      <c r="C68" s="100">
        <v>323</v>
      </c>
      <c r="D68" s="100"/>
      <c r="E68" s="84" t="s">
        <v>96</v>
      </c>
      <c r="F68" s="116">
        <f t="shared" ref="F68:G68" si="10">SUM(F69:F76)</f>
        <v>6848.87</v>
      </c>
      <c r="G68" s="116">
        <f t="shared" si="10"/>
        <v>0</v>
      </c>
      <c r="H68" s="116">
        <f>SUM(H69:H76)</f>
        <v>9274.93</v>
      </c>
      <c r="I68" s="117" t="s">
        <v>49</v>
      </c>
      <c r="J68" s="117" t="s">
        <v>49</v>
      </c>
    </row>
    <row r="69" spans="1:10" ht="18.75" x14ac:dyDescent="0.25">
      <c r="A69" s="88"/>
      <c r="B69" s="88"/>
      <c r="C69" s="89"/>
      <c r="D69" s="88">
        <v>3231</v>
      </c>
      <c r="E69" s="86" t="s">
        <v>161</v>
      </c>
      <c r="F69" s="195">
        <v>472.7</v>
      </c>
      <c r="G69" s="99"/>
      <c r="H69" s="114">
        <v>517.96</v>
      </c>
      <c r="I69" s="117" t="s">
        <v>49</v>
      </c>
      <c r="J69" s="117" t="s">
        <v>49</v>
      </c>
    </row>
    <row r="70" spans="1:10" ht="18.75" x14ac:dyDescent="0.25">
      <c r="A70" s="88"/>
      <c r="B70" s="88"/>
      <c r="C70" s="89"/>
      <c r="D70" s="89">
        <v>3232</v>
      </c>
      <c r="E70" s="86" t="s">
        <v>162</v>
      </c>
      <c r="F70" s="195">
        <v>719.88</v>
      </c>
      <c r="G70" s="99"/>
      <c r="H70" s="114">
        <v>1914</v>
      </c>
      <c r="I70" s="117" t="s">
        <v>49</v>
      </c>
      <c r="J70" s="117" t="s">
        <v>49</v>
      </c>
    </row>
    <row r="71" spans="1:10" ht="18.75" x14ac:dyDescent="0.25">
      <c r="A71" s="88"/>
      <c r="B71" s="88"/>
      <c r="C71" s="89"/>
      <c r="D71" s="89">
        <v>3233</v>
      </c>
      <c r="E71" s="86" t="s">
        <v>99</v>
      </c>
      <c r="F71" s="195">
        <v>127.44</v>
      </c>
      <c r="G71" s="99"/>
      <c r="H71" s="114">
        <v>127.44</v>
      </c>
      <c r="I71" s="117" t="s">
        <v>49</v>
      </c>
      <c r="J71" s="117" t="s">
        <v>49</v>
      </c>
    </row>
    <row r="72" spans="1:10" ht="18.75" x14ac:dyDescent="0.25">
      <c r="A72" s="88"/>
      <c r="B72" s="88"/>
      <c r="C72" s="89"/>
      <c r="D72" s="89">
        <v>3234</v>
      </c>
      <c r="E72" s="86" t="s">
        <v>163</v>
      </c>
      <c r="F72" s="195">
        <v>2119.9899999999998</v>
      </c>
      <c r="G72" s="99"/>
      <c r="H72" s="114">
        <v>1741.33</v>
      </c>
      <c r="I72" s="117" t="s">
        <v>49</v>
      </c>
      <c r="J72" s="117" t="s">
        <v>49</v>
      </c>
    </row>
    <row r="73" spans="1:10" ht="18.75" x14ac:dyDescent="0.25">
      <c r="A73" s="88"/>
      <c r="B73" s="88"/>
      <c r="C73" s="89"/>
      <c r="D73" s="89">
        <v>3236</v>
      </c>
      <c r="E73" s="86" t="s">
        <v>164</v>
      </c>
      <c r="F73" s="195">
        <v>84.95</v>
      </c>
      <c r="G73" s="99"/>
      <c r="H73" s="114">
        <v>1298.8</v>
      </c>
      <c r="I73" s="117" t="s">
        <v>49</v>
      </c>
      <c r="J73" s="117" t="s">
        <v>49</v>
      </c>
    </row>
    <row r="74" spans="1:10" ht="18.75" x14ac:dyDescent="0.25">
      <c r="A74" s="88"/>
      <c r="B74" s="88"/>
      <c r="C74" s="89"/>
      <c r="D74" s="89">
        <v>3237</v>
      </c>
      <c r="E74" s="86" t="s">
        <v>165</v>
      </c>
      <c r="F74" s="195">
        <v>2376.5700000000002</v>
      </c>
      <c r="G74" s="99"/>
      <c r="H74" s="114">
        <v>1977.9</v>
      </c>
      <c r="I74" s="117" t="s">
        <v>49</v>
      </c>
      <c r="J74" s="117" t="s">
        <v>49</v>
      </c>
    </row>
    <row r="75" spans="1:10" ht="18.75" x14ac:dyDescent="0.25">
      <c r="A75" s="88"/>
      <c r="B75" s="88"/>
      <c r="C75" s="89"/>
      <c r="D75" s="89">
        <v>3238</v>
      </c>
      <c r="E75" s="86" t="s">
        <v>103</v>
      </c>
      <c r="F75" s="195">
        <v>947.34</v>
      </c>
      <c r="G75" s="99"/>
      <c r="H75" s="114">
        <v>1142.5</v>
      </c>
      <c r="I75" s="117" t="s">
        <v>49</v>
      </c>
      <c r="J75" s="117" t="s">
        <v>49</v>
      </c>
    </row>
    <row r="76" spans="1:10" ht="18.75" x14ac:dyDescent="0.25">
      <c r="A76" s="88"/>
      <c r="B76" s="88"/>
      <c r="C76" s="89"/>
      <c r="D76" s="89">
        <v>3239</v>
      </c>
      <c r="E76" s="86" t="s">
        <v>166</v>
      </c>
      <c r="F76" s="195">
        <v>0</v>
      </c>
      <c r="G76" s="99"/>
      <c r="H76" s="114">
        <v>555</v>
      </c>
      <c r="I76" s="117" t="s">
        <v>49</v>
      </c>
      <c r="J76" s="117" t="s">
        <v>49</v>
      </c>
    </row>
    <row r="77" spans="1:10" ht="18.75" x14ac:dyDescent="0.25">
      <c r="A77" s="90"/>
      <c r="B77" s="90"/>
      <c r="C77" s="100">
        <v>329</v>
      </c>
      <c r="D77" s="100"/>
      <c r="E77" s="84" t="s">
        <v>167</v>
      </c>
      <c r="F77" s="101">
        <f>SUM(F78:F80)</f>
        <v>631.01</v>
      </c>
      <c r="G77" s="101">
        <f t="shared" ref="G77" si="11">SUM(G78:G79)</f>
        <v>0</v>
      </c>
      <c r="H77" s="101">
        <f>SUM(H78:H81)</f>
        <v>508.81</v>
      </c>
      <c r="I77" s="117" t="s">
        <v>49</v>
      </c>
      <c r="J77" s="117" t="s">
        <v>49</v>
      </c>
    </row>
    <row r="78" spans="1:10" ht="18.75" x14ac:dyDescent="0.25">
      <c r="A78" s="88"/>
      <c r="B78" s="88"/>
      <c r="C78" s="89"/>
      <c r="D78" s="89">
        <v>3292</v>
      </c>
      <c r="E78" s="86" t="s">
        <v>168</v>
      </c>
      <c r="F78" s="195">
        <v>472.41</v>
      </c>
      <c r="G78" s="99"/>
      <c r="H78" s="87">
        <v>472.41</v>
      </c>
      <c r="I78" s="117" t="s">
        <v>49</v>
      </c>
      <c r="J78" s="117" t="s">
        <v>49</v>
      </c>
    </row>
    <row r="79" spans="1:10" ht="18.75" x14ac:dyDescent="0.25">
      <c r="A79" s="88"/>
      <c r="B79" s="88"/>
      <c r="C79" s="89"/>
      <c r="D79" s="89">
        <v>3293</v>
      </c>
      <c r="E79" s="86" t="s">
        <v>169</v>
      </c>
      <c r="F79" s="195">
        <v>0</v>
      </c>
      <c r="G79" s="99"/>
      <c r="H79" s="87">
        <v>36.4</v>
      </c>
      <c r="I79" s="117" t="s">
        <v>49</v>
      </c>
      <c r="J79" s="117" t="s">
        <v>49</v>
      </c>
    </row>
    <row r="80" spans="1:10" ht="18.75" x14ac:dyDescent="0.25">
      <c r="A80" s="88"/>
      <c r="B80" s="88"/>
      <c r="C80" s="89"/>
      <c r="D80" s="89">
        <v>3294</v>
      </c>
      <c r="E80" s="86" t="s">
        <v>194</v>
      </c>
      <c r="F80" s="195">
        <v>158.6</v>
      </c>
      <c r="G80" s="99"/>
      <c r="H80" s="87">
        <v>0</v>
      </c>
      <c r="I80" s="117" t="s">
        <v>49</v>
      </c>
      <c r="J80" s="117" t="s">
        <v>49</v>
      </c>
    </row>
    <row r="81" spans="1:10" ht="18.75" x14ac:dyDescent="0.25">
      <c r="A81" s="88"/>
      <c r="B81" s="88"/>
      <c r="C81" s="89"/>
      <c r="D81" s="89">
        <v>3295</v>
      </c>
      <c r="E81" s="86" t="s">
        <v>196</v>
      </c>
      <c r="F81" s="195">
        <v>25</v>
      </c>
      <c r="G81" s="99"/>
      <c r="H81" s="87">
        <v>0</v>
      </c>
      <c r="I81" s="117"/>
      <c r="J81" s="117"/>
    </row>
    <row r="82" spans="1:10" ht="18.75" x14ac:dyDescent="0.25">
      <c r="A82" s="90"/>
      <c r="B82" s="90">
        <v>34</v>
      </c>
      <c r="C82" s="100" t="s">
        <v>49</v>
      </c>
      <c r="D82" s="100"/>
      <c r="E82" s="92" t="s">
        <v>52</v>
      </c>
      <c r="F82" s="101">
        <f t="shared" ref="F82:H82" si="12">SUM(F83)</f>
        <v>835.23</v>
      </c>
      <c r="G82" s="101">
        <v>2500</v>
      </c>
      <c r="H82" s="101">
        <f t="shared" si="12"/>
        <v>780.92</v>
      </c>
      <c r="I82" s="117">
        <f t="shared" ref="I82:I86" si="13">SUM(H82*100/F82)</f>
        <v>93.497599463620801</v>
      </c>
      <c r="J82" s="117">
        <f t="shared" si="3"/>
        <v>31.236799999999999</v>
      </c>
    </row>
    <row r="83" spans="1:10" ht="18.75" x14ac:dyDescent="0.25">
      <c r="A83" s="88"/>
      <c r="B83" s="88"/>
      <c r="C83" s="89">
        <v>343</v>
      </c>
      <c r="D83" s="89"/>
      <c r="E83" s="86" t="s">
        <v>170</v>
      </c>
      <c r="F83" s="114">
        <f t="shared" ref="F83:G83" si="14">SUM(F84+F85)</f>
        <v>835.23</v>
      </c>
      <c r="G83" s="114">
        <f t="shared" si="14"/>
        <v>0</v>
      </c>
      <c r="H83" s="114">
        <f>SUM(H84+H85)</f>
        <v>780.92</v>
      </c>
      <c r="I83" s="117" t="s">
        <v>49</v>
      </c>
      <c r="J83" s="117" t="s">
        <v>49</v>
      </c>
    </row>
    <row r="84" spans="1:10" ht="18.75" x14ac:dyDescent="0.25">
      <c r="A84" s="88"/>
      <c r="B84" s="90" t="s">
        <v>43</v>
      </c>
      <c r="C84" s="89"/>
      <c r="D84" s="89">
        <v>3431</v>
      </c>
      <c r="E84" s="88" t="s">
        <v>171</v>
      </c>
      <c r="F84" s="206">
        <v>815.32</v>
      </c>
      <c r="G84" s="99"/>
      <c r="H84" s="114">
        <v>780.92</v>
      </c>
      <c r="I84" s="117" t="s">
        <v>49</v>
      </c>
      <c r="J84" s="117" t="s">
        <v>49</v>
      </c>
    </row>
    <row r="85" spans="1:10" ht="18.75" x14ac:dyDescent="0.25">
      <c r="A85" s="88"/>
      <c r="B85" s="90"/>
      <c r="C85" s="89"/>
      <c r="D85" s="89">
        <v>3434</v>
      </c>
      <c r="E85" s="88" t="s">
        <v>167</v>
      </c>
      <c r="F85" s="206">
        <v>19.91</v>
      </c>
      <c r="G85" s="99"/>
      <c r="H85" s="114">
        <v>0</v>
      </c>
      <c r="I85" s="117" t="s">
        <v>49</v>
      </c>
      <c r="J85" s="117"/>
    </row>
    <row r="86" spans="1:10" ht="36" x14ac:dyDescent="0.25">
      <c r="A86" s="92">
        <v>4</v>
      </c>
      <c r="B86" s="93"/>
      <c r="C86" s="93"/>
      <c r="D86" s="93"/>
      <c r="E86" s="94" t="s">
        <v>23</v>
      </c>
      <c r="F86" s="194">
        <f>SUM(F87)</f>
        <v>359.99</v>
      </c>
      <c r="G86" s="101">
        <v>4500</v>
      </c>
      <c r="H86" s="116">
        <f>SUM(H87)</f>
        <v>8601.48</v>
      </c>
      <c r="I86" s="117">
        <f t="shared" si="13"/>
        <v>2389.3663712880912</v>
      </c>
      <c r="J86" s="117">
        <f t="shared" si="3"/>
        <v>191.14400000000001</v>
      </c>
    </row>
    <row r="87" spans="1:10" ht="36" x14ac:dyDescent="0.25">
      <c r="A87" s="86"/>
      <c r="B87" s="86">
        <v>42</v>
      </c>
      <c r="C87" s="86"/>
      <c r="D87" s="86"/>
      <c r="E87" s="95" t="s">
        <v>46</v>
      </c>
      <c r="F87" s="101">
        <f t="shared" ref="F87:G87" si="15">SUM(F90)</f>
        <v>359.99</v>
      </c>
      <c r="G87" s="101">
        <f t="shared" si="15"/>
        <v>0</v>
      </c>
      <c r="H87" s="101">
        <f>SUM(H89:H91)</f>
        <v>8601.48</v>
      </c>
      <c r="I87" s="117" t="s">
        <v>49</v>
      </c>
      <c r="J87" s="117" t="s">
        <v>49</v>
      </c>
    </row>
    <row r="88" spans="1:10" ht="18.75" x14ac:dyDescent="0.25">
      <c r="A88" s="86"/>
      <c r="B88" s="86"/>
      <c r="C88" s="89">
        <v>422</v>
      </c>
      <c r="D88" s="89"/>
      <c r="E88" s="88" t="s">
        <v>172</v>
      </c>
      <c r="F88" s="206">
        <v>0</v>
      </c>
      <c r="G88" s="99" t="s">
        <v>49</v>
      </c>
      <c r="H88" s="114">
        <v>0</v>
      </c>
      <c r="I88" s="117"/>
      <c r="J88" s="117" t="s">
        <v>49</v>
      </c>
    </row>
    <row r="89" spans="1:10" ht="18.75" x14ac:dyDescent="0.25">
      <c r="A89" s="86"/>
      <c r="B89" s="86"/>
      <c r="C89" s="89" t="s">
        <v>49</v>
      </c>
      <c r="D89" s="89">
        <v>4221</v>
      </c>
      <c r="E89" s="88" t="s">
        <v>173</v>
      </c>
      <c r="F89" s="206">
        <v>0</v>
      </c>
      <c r="G89" s="87" t="s">
        <v>49</v>
      </c>
      <c r="H89" s="114">
        <v>1272</v>
      </c>
      <c r="I89" s="117"/>
      <c r="J89" s="117" t="s">
        <v>49</v>
      </c>
    </row>
    <row r="90" spans="1:10" ht="18.75" x14ac:dyDescent="0.3">
      <c r="A90" s="135"/>
      <c r="B90" s="135"/>
      <c r="C90" s="135" t="s">
        <v>49</v>
      </c>
      <c r="D90" s="241">
        <v>4223</v>
      </c>
      <c r="E90" s="242" t="s">
        <v>195</v>
      </c>
      <c r="F90" s="260">
        <v>359.99</v>
      </c>
      <c r="G90" s="137"/>
      <c r="H90" s="114">
        <v>4891.9799999999996</v>
      </c>
      <c r="I90" s="117"/>
      <c r="J90" s="135"/>
    </row>
    <row r="91" spans="1:10" ht="18.75" x14ac:dyDescent="0.3">
      <c r="A91" s="135"/>
      <c r="B91" s="135"/>
      <c r="C91" s="135"/>
      <c r="D91" s="241">
        <v>4227</v>
      </c>
      <c r="E91" s="242" t="s">
        <v>220</v>
      </c>
      <c r="F91" s="260" t="s">
        <v>49</v>
      </c>
      <c r="G91" s="137"/>
      <c r="H91" s="87">
        <v>2437.5</v>
      </c>
      <c r="I91" s="117"/>
      <c r="J91" s="135"/>
    </row>
    <row r="93" spans="1:10" ht="15.75" x14ac:dyDescent="0.25">
      <c r="A93" s="273" t="s">
        <v>49</v>
      </c>
      <c r="B93" s="273"/>
      <c r="C93" s="273"/>
      <c r="D93" s="273"/>
      <c r="E93" s="273"/>
      <c r="F93" s="273"/>
      <c r="G93" s="273"/>
      <c r="H93" s="273"/>
      <c r="I93" s="273"/>
    </row>
    <row r="94" spans="1:10" ht="15.75" x14ac:dyDescent="0.25">
      <c r="A94" s="273" t="s">
        <v>49</v>
      </c>
      <c r="B94" s="273"/>
      <c r="C94" s="273"/>
      <c r="D94" s="273"/>
      <c r="E94" s="273"/>
      <c r="F94" s="273"/>
      <c r="G94" s="273"/>
      <c r="H94" s="273"/>
      <c r="I94" s="273"/>
    </row>
    <row r="109" spans="7:9" x14ac:dyDescent="0.25">
      <c r="G109"/>
      <c r="H109"/>
      <c r="I109"/>
    </row>
  </sheetData>
  <mergeCells count="7">
    <mergeCell ref="A2:H3"/>
    <mergeCell ref="A93:I93"/>
    <mergeCell ref="A94:I94"/>
    <mergeCell ref="A5:H5"/>
    <mergeCell ref="A42:H42"/>
    <mergeCell ref="A38:I38"/>
    <mergeCell ref="A39:I39"/>
  </mergeCells>
  <printOptions horizontalCentered="1" verticalCentered="1"/>
  <pageMargins left="0.70866141732283472" right="0.51181102362204722" top="0.74803149606299213" bottom="0.74803149606299213" header="0.31496062992125984" footer="0.31496062992125984"/>
  <pageSetup paperSize="9" scale="55" fitToHeight="0" orientation="portrait" horizontalDpi="4294967293" r:id="rId1"/>
  <rowBreaks count="1" manualBreakCount="1">
    <brk id="39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zoomScaleNormal="100" workbookViewId="0">
      <selection activeCell="L32" sqref="L32"/>
    </sheetView>
  </sheetViews>
  <sheetFormatPr defaultRowHeight="15" x14ac:dyDescent="0.25"/>
  <cols>
    <col min="1" max="1" width="4.85546875" customWidth="1"/>
    <col min="2" max="2" width="10.7109375" customWidth="1"/>
    <col min="3" max="3" width="8.85546875" customWidth="1"/>
    <col min="4" max="4" width="38.28515625" customWidth="1"/>
    <col min="5" max="5" width="25.7109375" style="23" customWidth="1"/>
    <col min="6" max="6" width="17.7109375" customWidth="1"/>
    <col min="7" max="7" width="20.5703125" customWidth="1"/>
    <col min="8" max="8" width="10.28515625" customWidth="1"/>
  </cols>
  <sheetData>
    <row r="1" spans="1:9" ht="20.25" x14ac:dyDescent="0.3">
      <c r="B1" s="292" t="s">
        <v>174</v>
      </c>
      <c r="C1" s="292"/>
      <c r="D1" s="292"/>
      <c r="E1" s="292"/>
      <c r="F1" s="292"/>
      <c r="G1" s="292"/>
    </row>
    <row r="4" spans="1:9" ht="18.75" x14ac:dyDescent="0.25">
      <c r="B4" s="286" t="s">
        <v>1</v>
      </c>
      <c r="C4" s="286"/>
      <c r="D4" s="287"/>
      <c r="E4" s="287"/>
      <c r="F4" s="287"/>
      <c r="G4" s="287"/>
      <c r="H4" s="110"/>
    </row>
    <row r="5" spans="1:9" ht="18" x14ac:dyDescent="0.25">
      <c r="B5" s="15"/>
      <c r="C5" s="15"/>
      <c r="D5" s="15"/>
      <c r="E5" s="20"/>
      <c r="F5" s="20"/>
      <c r="G5" s="20"/>
      <c r="H5" s="110"/>
    </row>
    <row r="6" spans="1:9" ht="90" x14ac:dyDescent="0.25">
      <c r="A6" s="290" t="s">
        <v>176</v>
      </c>
      <c r="B6" s="291"/>
      <c r="C6" s="81"/>
      <c r="D6" s="81" t="s">
        <v>175</v>
      </c>
      <c r="E6" s="82" t="s">
        <v>193</v>
      </c>
      <c r="F6" s="83" t="s">
        <v>218</v>
      </c>
      <c r="G6" s="111" t="s">
        <v>219</v>
      </c>
      <c r="H6" s="182" t="s">
        <v>131</v>
      </c>
      <c r="I6" s="183" t="s">
        <v>150</v>
      </c>
    </row>
    <row r="7" spans="1:9" ht="18" x14ac:dyDescent="0.25">
      <c r="A7" s="135"/>
      <c r="B7" s="80"/>
      <c r="C7" s="81"/>
      <c r="D7" s="81" t="s">
        <v>0</v>
      </c>
      <c r="E7" s="221">
        <f t="shared" ref="E7:F7" si="0">SUM(E8+E15)</f>
        <v>220167.24</v>
      </c>
      <c r="F7" s="112">
        <f t="shared" si="0"/>
        <v>655000</v>
      </c>
      <c r="G7" s="112">
        <f>SUM(G8+G15)</f>
        <v>314453.96000000002</v>
      </c>
      <c r="H7" s="224">
        <f>SUM(G7*100/E7)</f>
        <v>142.82504517929192</v>
      </c>
      <c r="I7" s="224">
        <f>SUM(G7*100/F7)</f>
        <v>48.008238167938934</v>
      </c>
    </row>
    <row r="8" spans="1:9" ht="18" x14ac:dyDescent="0.25">
      <c r="A8" s="135"/>
      <c r="B8" s="80"/>
      <c r="C8" s="81"/>
      <c r="D8" s="219" t="s">
        <v>1</v>
      </c>
      <c r="E8" s="191">
        <f>SUM(E9:E13)</f>
        <v>220092.71</v>
      </c>
      <c r="F8" s="82">
        <f>SUM(F9:F13)</f>
        <v>655000</v>
      </c>
      <c r="G8" s="82">
        <f>SUM(G9:G13)</f>
        <v>298725.14</v>
      </c>
      <c r="H8" s="224">
        <f t="shared" ref="H8:H15" si="1">SUM(G8*100/E8)</f>
        <v>135.72695797148393</v>
      </c>
      <c r="I8" s="224">
        <f t="shared" ref="I8:I13" si="2">SUM(G8*100/F8)</f>
        <v>45.606891603053434</v>
      </c>
    </row>
    <row r="9" spans="1:9" ht="18" customHeight="1" x14ac:dyDescent="0.25">
      <c r="A9" s="223">
        <v>1</v>
      </c>
      <c r="B9" s="216">
        <v>11</v>
      </c>
      <c r="C9" s="86" t="s">
        <v>49</v>
      </c>
      <c r="D9" s="86" t="s">
        <v>17</v>
      </c>
      <c r="E9" s="222">
        <v>144250.76999999999</v>
      </c>
      <c r="F9" s="85">
        <v>420000</v>
      </c>
      <c r="G9" s="113">
        <v>187350.82</v>
      </c>
      <c r="H9" s="224">
        <f t="shared" si="1"/>
        <v>129.87855801393644</v>
      </c>
      <c r="I9" s="224">
        <f t="shared" si="2"/>
        <v>44.607338095238099</v>
      </c>
    </row>
    <row r="10" spans="1:9" ht="23.25" customHeight="1" x14ac:dyDescent="0.25">
      <c r="A10" s="223">
        <v>3</v>
      </c>
      <c r="B10" s="216">
        <v>37</v>
      </c>
      <c r="C10" s="84"/>
      <c r="D10" s="86" t="s">
        <v>197</v>
      </c>
      <c r="E10" s="192">
        <v>1880</v>
      </c>
      <c r="F10" s="87">
        <v>7000</v>
      </c>
      <c r="G10" s="114">
        <v>790</v>
      </c>
      <c r="H10" s="224">
        <f t="shared" si="1"/>
        <v>42.021276595744681</v>
      </c>
      <c r="I10" s="224">
        <f t="shared" si="2"/>
        <v>11.285714285714286</v>
      </c>
    </row>
    <row r="11" spans="1:9" ht="18.75" x14ac:dyDescent="0.25">
      <c r="A11" s="223">
        <v>4</v>
      </c>
      <c r="B11" s="217">
        <v>47</v>
      </c>
      <c r="C11" s="88"/>
      <c r="D11" s="88" t="s">
        <v>50</v>
      </c>
      <c r="E11" s="193">
        <v>71301.539999999994</v>
      </c>
      <c r="F11" s="87">
        <v>217000</v>
      </c>
      <c r="G11" s="114">
        <v>107544.51</v>
      </c>
      <c r="H11" s="224">
        <f t="shared" si="1"/>
        <v>150.83055709596175</v>
      </c>
      <c r="I11" s="224">
        <f t="shared" si="2"/>
        <v>49.559682027649771</v>
      </c>
    </row>
    <row r="12" spans="1:9" ht="18" x14ac:dyDescent="0.25">
      <c r="A12" s="223">
        <v>5</v>
      </c>
      <c r="B12" s="217">
        <v>57</v>
      </c>
      <c r="C12" s="88"/>
      <c r="D12" s="88" t="s">
        <v>181</v>
      </c>
      <c r="E12" s="220">
        <v>2000.4</v>
      </c>
      <c r="F12" s="87">
        <v>8000</v>
      </c>
      <c r="G12" s="114">
        <v>0</v>
      </c>
      <c r="H12" s="224">
        <f t="shared" si="1"/>
        <v>0</v>
      </c>
      <c r="I12" s="224">
        <f t="shared" si="2"/>
        <v>0</v>
      </c>
    </row>
    <row r="13" spans="1:9" ht="18" x14ac:dyDescent="0.25">
      <c r="A13" s="223">
        <v>6</v>
      </c>
      <c r="B13" s="217">
        <v>67</v>
      </c>
      <c r="C13" s="88"/>
      <c r="D13" s="88" t="s">
        <v>51</v>
      </c>
      <c r="E13" s="220">
        <v>660</v>
      </c>
      <c r="F13" s="87">
        <v>3000</v>
      </c>
      <c r="G13" s="114">
        <v>3039.81</v>
      </c>
      <c r="H13" s="224">
        <f t="shared" si="1"/>
        <v>460.57727272727271</v>
      </c>
      <c r="I13" s="224">
        <f t="shared" si="2"/>
        <v>101.327</v>
      </c>
    </row>
    <row r="14" spans="1:9" ht="18.75" x14ac:dyDescent="0.25">
      <c r="A14" s="135"/>
      <c r="B14" s="88"/>
      <c r="C14" s="88"/>
      <c r="D14" s="89" t="s">
        <v>49</v>
      </c>
      <c r="E14" s="193"/>
      <c r="F14" s="87">
        <v>0</v>
      </c>
      <c r="G14" s="114" t="s">
        <v>49</v>
      </c>
      <c r="H14" s="224" t="s">
        <v>49</v>
      </c>
      <c r="I14" s="224" t="s">
        <v>49</v>
      </c>
    </row>
    <row r="15" spans="1:9" ht="18.75" x14ac:dyDescent="0.25">
      <c r="A15" s="135" t="s">
        <v>49</v>
      </c>
      <c r="B15" s="218">
        <v>19</v>
      </c>
      <c r="C15" s="88"/>
      <c r="D15" s="89" t="s">
        <v>73</v>
      </c>
      <c r="E15" s="220">
        <v>74.53</v>
      </c>
      <c r="F15" s="87">
        <v>0</v>
      </c>
      <c r="G15" s="114">
        <v>15728.82</v>
      </c>
      <c r="H15" s="224">
        <f t="shared" si="1"/>
        <v>21104.011807325907</v>
      </c>
      <c r="I15" s="224" t="s">
        <v>49</v>
      </c>
    </row>
    <row r="16" spans="1:9" ht="18.75" x14ac:dyDescent="0.25">
      <c r="B16" s="96"/>
      <c r="C16" s="96"/>
      <c r="D16" s="97"/>
      <c r="E16" s="187"/>
      <c r="F16" s="98"/>
      <c r="G16" s="98"/>
      <c r="H16" s="127"/>
    </row>
    <row r="17" spans="1:9" ht="15.75" x14ac:dyDescent="0.25">
      <c r="B17" s="160"/>
      <c r="C17" s="160"/>
      <c r="D17" s="161"/>
      <c r="E17" s="188"/>
      <c r="F17" s="162"/>
      <c r="G17" s="162"/>
      <c r="H17" s="163"/>
    </row>
    <row r="18" spans="1:9" x14ac:dyDescent="0.25">
      <c r="B18" s="289" t="s">
        <v>49</v>
      </c>
      <c r="C18" s="289"/>
      <c r="D18" s="289"/>
      <c r="E18" s="289"/>
      <c r="F18" s="289"/>
      <c r="G18" s="289"/>
      <c r="H18" s="289"/>
    </row>
    <row r="19" spans="1:9" x14ac:dyDescent="0.25">
      <c r="B19" s="289" t="s">
        <v>49</v>
      </c>
      <c r="C19" s="289"/>
      <c r="D19" s="289"/>
      <c r="E19" s="289"/>
      <c r="F19" s="289"/>
      <c r="G19" s="289"/>
      <c r="H19" s="289"/>
    </row>
    <row r="20" spans="1:9" ht="18" x14ac:dyDescent="0.25">
      <c r="B20" s="144"/>
      <c r="C20" s="144"/>
      <c r="D20" s="144"/>
      <c r="E20" s="189"/>
      <c r="F20" s="144"/>
      <c r="G20" s="144"/>
      <c r="H20" s="144"/>
    </row>
    <row r="21" spans="1:9" ht="18" x14ac:dyDescent="0.25">
      <c r="B21" s="96"/>
      <c r="C21" s="96"/>
      <c r="D21" s="96"/>
      <c r="E21" s="190"/>
      <c r="F21" s="96"/>
      <c r="G21" s="96"/>
      <c r="H21" s="96"/>
      <c r="I21" s="96"/>
    </row>
    <row r="22" spans="1:9" ht="18" x14ac:dyDescent="0.25">
      <c r="B22" s="286" t="s">
        <v>19</v>
      </c>
      <c r="C22" s="286"/>
      <c r="D22" s="288"/>
      <c r="E22" s="288"/>
      <c r="F22" s="288"/>
      <c r="G22" s="288"/>
      <c r="H22" s="127"/>
    </row>
    <row r="23" spans="1:9" ht="18" x14ac:dyDescent="0.25">
      <c r="B23" s="15"/>
      <c r="C23" s="15"/>
      <c r="D23" s="225"/>
      <c r="E23" s="225"/>
      <c r="F23" s="225"/>
      <c r="G23" s="225"/>
      <c r="H23" s="127"/>
    </row>
    <row r="24" spans="1:9" ht="90" x14ac:dyDescent="0.25">
      <c r="A24" s="290" t="s">
        <v>176</v>
      </c>
      <c r="B24" s="291"/>
      <c r="C24" s="81"/>
      <c r="D24" s="81" t="s">
        <v>175</v>
      </c>
      <c r="E24" s="82" t="s">
        <v>193</v>
      </c>
      <c r="F24" s="83" t="s">
        <v>218</v>
      </c>
      <c r="G24" s="111" t="s">
        <v>219</v>
      </c>
      <c r="H24" s="182" t="s">
        <v>131</v>
      </c>
      <c r="I24" s="183" t="s">
        <v>150</v>
      </c>
    </row>
    <row r="25" spans="1:9" ht="18" x14ac:dyDescent="0.25">
      <c r="A25" s="135"/>
      <c r="B25" s="80"/>
      <c r="C25" s="81"/>
      <c r="D25" s="81" t="s">
        <v>177</v>
      </c>
      <c r="E25" s="226">
        <f>SUM(E26+E33)</f>
        <v>213984.49</v>
      </c>
      <c r="F25" s="226">
        <f>SUM(F26+F33)</f>
        <v>655000</v>
      </c>
      <c r="G25" s="226">
        <f t="shared" ref="G25" si="3">SUM(G26)</f>
        <v>316780.12</v>
      </c>
      <c r="H25" s="226" t="s">
        <v>49</v>
      </c>
      <c r="I25" s="226" t="s">
        <v>49</v>
      </c>
    </row>
    <row r="26" spans="1:9" ht="18" x14ac:dyDescent="0.25">
      <c r="A26" s="135"/>
      <c r="B26" s="80"/>
      <c r="C26" s="81"/>
      <c r="D26" s="219" t="s">
        <v>19</v>
      </c>
      <c r="E26" s="191">
        <f>SUM(E27:E31)</f>
        <v>213984.49</v>
      </c>
      <c r="F26" s="191">
        <f>SUM(F27:F31)</f>
        <v>655000</v>
      </c>
      <c r="G26" s="191">
        <f>SUM(G27:G31)</f>
        <v>316780.12</v>
      </c>
      <c r="H26" s="224">
        <f t="shared" ref="H26:H31" si="4">SUM(G26*100/E26)</f>
        <v>148.03882281374692</v>
      </c>
      <c r="I26" s="224">
        <f t="shared" ref="I26:I31" si="5">SUM(G26*100/F26)</f>
        <v>48.363377099236644</v>
      </c>
    </row>
    <row r="27" spans="1:9" ht="18" x14ac:dyDescent="0.25">
      <c r="A27" s="223">
        <v>1</v>
      </c>
      <c r="B27" s="216">
        <v>11</v>
      </c>
      <c r="C27" s="86" t="s">
        <v>49</v>
      </c>
      <c r="D27" s="86" t="s">
        <v>17</v>
      </c>
      <c r="E27" s="222">
        <v>138850.76999999999</v>
      </c>
      <c r="F27" s="85">
        <v>420000</v>
      </c>
      <c r="G27" s="113">
        <v>187350.82</v>
      </c>
      <c r="H27" s="224">
        <f t="shared" si="4"/>
        <v>134.92962264451253</v>
      </c>
      <c r="I27" s="224">
        <f t="shared" si="5"/>
        <v>44.607338095238099</v>
      </c>
    </row>
    <row r="28" spans="1:9" ht="18" x14ac:dyDescent="0.25">
      <c r="A28" s="223">
        <v>3</v>
      </c>
      <c r="B28" s="216">
        <v>37</v>
      </c>
      <c r="C28" s="84"/>
      <c r="D28" s="86" t="s">
        <v>36</v>
      </c>
      <c r="E28" s="192">
        <v>1234.42</v>
      </c>
      <c r="F28" s="87">
        <v>7000</v>
      </c>
      <c r="G28" s="114">
        <v>2060.17</v>
      </c>
      <c r="H28" s="224">
        <v>0</v>
      </c>
      <c r="I28" s="224">
        <f t="shared" si="5"/>
        <v>29.431000000000001</v>
      </c>
    </row>
    <row r="29" spans="1:9" ht="18" x14ac:dyDescent="0.25">
      <c r="A29" s="223">
        <v>4</v>
      </c>
      <c r="B29" s="217">
        <v>47</v>
      </c>
      <c r="C29" s="88"/>
      <c r="D29" s="88" t="s">
        <v>50</v>
      </c>
      <c r="E29" s="220">
        <v>73488.899999999994</v>
      </c>
      <c r="F29" s="87">
        <v>217000</v>
      </c>
      <c r="G29" s="114">
        <v>127369.13</v>
      </c>
      <c r="H29" s="224">
        <f t="shared" si="4"/>
        <v>173.31750781410528</v>
      </c>
      <c r="I29" s="224">
        <f t="shared" si="5"/>
        <v>58.695451612903227</v>
      </c>
    </row>
    <row r="30" spans="1:9" ht="18" x14ac:dyDescent="0.25">
      <c r="A30" s="223">
        <v>5</v>
      </c>
      <c r="B30" s="217">
        <v>57</v>
      </c>
      <c r="C30" s="88"/>
      <c r="D30" s="88" t="s">
        <v>180</v>
      </c>
      <c r="E30" s="220">
        <v>410.4</v>
      </c>
      <c r="F30" s="87">
        <v>8000</v>
      </c>
      <c r="G30" s="114">
        <v>0</v>
      </c>
      <c r="H30" s="224">
        <f t="shared" si="4"/>
        <v>0</v>
      </c>
      <c r="I30" s="224">
        <f t="shared" si="5"/>
        <v>0</v>
      </c>
    </row>
    <row r="31" spans="1:9" ht="18" x14ac:dyDescent="0.25">
      <c r="A31" s="223">
        <v>6</v>
      </c>
      <c r="B31" s="217">
        <v>67</v>
      </c>
      <c r="C31" s="88"/>
      <c r="D31" s="88" t="s">
        <v>51</v>
      </c>
      <c r="E31" s="220">
        <v>0</v>
      </c>
      <c r="F31" s="87">
        <v>3000</v>
      </c>
      <c r="G31" s="114">
        <v>0</v>
      </c>
      <c r="H31" s="224" t="e">
        <f t="shared" si="4"/>
        <v>#DIV/0!</v>
      </c>
      <c r="I31" s="224">
        <f t="shared" si="5"/>
        <v>0</v>
      </c>
    </row>
    <row r="32" spans="1:9" ht="18.75" x14ac:dyDescent="0.25">
      <c r="A32" s="135"/>
      <c r="B32" s="88"/>
      <c r="C32" s="88"/>
      <c r="D32" s="89" t="s">
        <v>49</v>
      </c>
      <c r="E32" s="193"/>
      <c r="F32" s="87" t="s">
        <v>49</v>
      </c>
      <c r="G32" s="87" t="s">
        <v>49</v>
      </c>
      <c r="H32" s="224" t="s">
        <v>49</v>
      </c>
      <c r="I32" s="224" t="s">
        <v>49</v>
      </c>
    </row>
    <row r="33" spans="1:9" ht="18.75" x14ac:dyDescent="0.25">
      <c r="A33" s="135" t="s">
        <v>49</v>
      </c>
      <c r="B33" s="218">
        <v>19</v>
      </c>
      <c r="C33" s="88"/>
      <c r="D33" s="89" t="s">
        <v>73</v>
      </c>
      <c r="E33" s="220">
        <v>0</v>
      </c>
      <c r="F33" s="87">
        <v>0</v>
      </c>
      <c r="G33" s="87">
        <v>0</v>
      </c>
      <c r="H33" s="224" t="s">
        <v>49</v>
      </c>
      <c r="I33" s="224" t="s">
        <v>49</v>
      </c>
    </row>
  </sheetData>
  <mergeCells count="7">
    <mergeCell ref="A24:B24"/>
    <mergeCell ref="B1:G1"/>
    <mergeCell ref="A6:B6"/>
    <mergeCell ref="B4:G4"/>
    <mergeCell ref="B18:H18"/>
    <mergeCell ref="B19:H19"/>
    <mergeCell ref="B22:G22"/>
  </mergeCells>
  <pageMargins left="0.7" right="0.7" top="0.75" bottom="0.75" header="0.3" footer="0.3"/>
  <pageSetup paperSize="9" scale="68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>
      <selection activeCell="D8" sqref="D8"/>
    </sheetView>
  </sheetViews>
  <sheetFormatPr defaultRowHeight="15" x14ac:dyDescent="0.25"/>
  <cols>
    <col min="1" max="1" width="37.7109375" customWidth="1"/>
    <col min="2" max="2" width="14.5703125" customWidth="1"/>
    <col min="3" max="3" width="18.42578125" style="23" customWidth="1"/>
    <col min="4" max="4" width="15.5703125" style="23" customWidth="1"/>
    <col min="5" max="5" width="14.28515625" style="110" customWidth="1"/>
    <col min="6" max="6" width="14" customWidth="1"/>
  </cols>
  <sheetData>
    <row r="1" spans="1:12" ht="20.25" x14ac:dyDescent="0.25">
      <c r="A1" s="57"/>
      <c r="B1" s="170"/>
      <c r="C1" s="58"/>
      <c r="D1" s="59"/>
    </row>
    <row r="2" spans="1:12" ht="21" x14ac:dyDescent="0.25">
      <c r="A2" s="270" t="s">
        <v>24</v>
      </c>
      <c r="B2" s="270"/>
      <c r="C2" s="293"/>
      <c r="D2" s="293"/>
    </row>
    <row r="3" spans="1:12" ht="18" x14ac:dyDescent="0.25">
      <c r="A3" s="1"/>
      <c r="B3" s="15"/>
      <c r="C3" s="20"/>
      <c r="D3" s="24"/>
    </row>
    <row r="4" spans="1:12" ht="60" x14ac:dyDescent="0.25">
      <c r="A4" s="74" t="s">
        <v>25</v>
      </c>
      <c r="B4" s="74" t="s">
        <v>193</v>
      </c>
      <c r="C4" s="75" t="s">
        <v>215</v>
      </c>
      <c r="D4" s="75" t="s">
        <v>219</v>
      </c>
      <c r="E4" s="182" t="s">
        <v>178</v>
      </c>
      <c r="F4" s="228" t="s">
        <v>179</v>
      </c>
    </row>
    <row r="5" spans="1:12" ht="15.75" customHeight="1" x14ac:dyDescent="0.25">
      <c r="A5" s="76" t="s">
        <v>26</v>
      </c>
      <c r="B5" s="76"/>
      <c r="C5" s="77"/>
      <c r="D5" s="77"/>
      <c r="E5" s="117"/>
      <c r="F5" s="135"/>
    </row>
    <row r="6" spans="1:12" ht="15.75" customHeight="1" x14ac:dyDescent="0.25">
      <c r="A6" s="76" t="s">
        <v>53</v>
      </c>
      <c r="B6" s="76"/>
      <c r="C6" s="77"/>
      <c r="D6" s="77"/>
      <c r="E6" s="117"/>
      <c r="F6" s="135"/>
    </row>
    <row r="7" spans="1:12" ht="15.75" x14ac:dyDescent="0.25">
      <c r="A7" s="78" t="s">
        <v>54</v>
      </c>
      <c r="B7" s="227">
        <v>213984.49</v>
      </c>
      <c r="C7" s="77">
        <v>655000</v>
      </c>
      <c r="D7" s="77">
        <v>316780.12</v>
      </c>
      <c r="E7" s="117">
        <f>SUM(D7*100/B7)</f>
        <v>148.03882281374692</v>
      </c>
      <c r="F7" s="117">
        <f>SUM(D7*100/C7)</f>
        <v>48.363377099236644</v>
      </c>
    </row>
    <row r="8" spans="1:12" ht="15.75" x14ac:dyDescent="0.25">
      <c r="A8" s="79" t="s">
        <v>49</v>
      </c>
      <c r="B8" s="79"/>
      <c r="C8" s="77"/>
      <c r="D8" s="77"/>
      <c r="E8" s="117"/>
      <c r="F8" s="135"/>
    </row>
    <row r="11" spans="1:12" ht="21" x14ac:dyDescent="0.35">
      <c r="A11" s="61" t="s">
        <v>121</v>
      </c>
      <c r="B11" s="61" t="s">
        <v>49</v>
      </c>
      <c r="C11" s="166" t="s">
        <v>49</v>
      </c>
      <c r="D11" s="166"/>
      <c r="E11" s="118"/>
      <c r="F11" s="61"/>
      <c r="G11" s="61"/>
      <c r="H11" s="61"/>
      <c r="I11" s="61"/>
      <c r="J11" s="109"/>
      <c r="K11" s="109"/>
      <c r="L11" s="109"/>
    </row>
    <row r="12" spans="1:12" ht="21" x14ac:dyDescent="0.35">
      <c r="A12" s="61" t="s">
        <v>122</v>
      </c>
      <c r="B12" s="61"/>
      <c r="C12" s="166" t="s">
        <v>49</v>
      </c>
      <c r="D12" s="166"/>
      <c r="E12" s="118"/>
      <c r="F12" s="61"/>
      <c r="G12" s="61"/>
      <c r="H12" s="61"/>
      <c r="I12" s="72"/>
    </row>
  </sheetData>
  <mergeCells count="1">
    <mergeCell ref="A2:D2"/>
  </mergeCells>
  <pageMargins left="0.70866141732283472" right="0.70866141732283472" top="0.74803149606299213" bottom="0.74803149606299213" header="0.31496062992125984" footer="0.31496062992125984"/>
  <pageSetup paperSize="9" fitToWidth="0" orientation="landscape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workbookViewId="0">
      <selection activeCell="F4" sqref="F4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6" width="25.28515625" customWidth="1"/>
  </cols>
  <sheetData>
    <row r="1" spans="1:8" ht="18" x14ac:dyDescent="0.25">
      <c r="A1" s="1"/>
      <c r="B1" s="1"/>
      <c r="C1" s="1"/>
      <c r="D1" s="1"/>
      <c r="E1" s="1"/>
      <c r="F1" s="2"/>
    </row>
    <row r="2" spans="1:8" ht="18" customHeight="1" x14ac:dyDescent="0.25">
      <c r="A2" s="294" t="s">
        <v>182</v>
      </c>
      <c r="B2" s="295"/>
      <c r="C2" s="295"/>
      <c r="D2" s="295"/>
      <c r="E2" s="295"/>
      <c r="F2" s="295"/>
    </row>
    <row r="3" spans="1:8" ht="18" x14ac:dyDescent="0.25">
      <c r="A3" s="1"/>
      <c r="B3" s="1"/>
      <c r="C3" s="1"/>
      <c r="D3" s="1"/>
      <c r="E3" s="1"/>
      <c r="F3" s="2"/>
    </row>
    <row r="4" spans="1:8" x14ac:dyDescent="0.25">
      <c r="A4" s="14" t="s">
        <v>13</v>
      </c>
      <c r="B4" s="13" t="s">
        <v>14</v>
      </c>
      <c r="C4" s="13" t="s">
        <v>15</v>
      </c>
      <c r="D4" s="13" t="s">
        <v>48</v>
      </c>
      <c r="E4" s="14" t="s">
        <v>215</v>
      </c>
      <c r="F4" s="14" t="s">
        <v>219</v>
      </c>
    </row>
    <row r="5" spans="1:8" ht="25.5" x14ac:dyDescent="0.25">
      <c r="A5" s="4">
        <v>8</v>
      </c>
      <c r="B5" s="4"/>
      <c r="C5" s="4"/>
      <c r="D5" s="4" t="s">
        <v>27</v>
      </c>
      <c r="E5" s="3">
        <v>0</v>
      </c>
      <c r="F5" s="3">
        <v>0</v>
      </c>
    </row>
    <row r="6" spans="1:8" x14ac:dyDescent="0.25">
      <c r="A6" s="4"/>
      <c r="B6" s="9">
        <v>84</v>
      </c>
      <c r="C6" s="9"/>
      <c r="D6" s="9" t="s">
        <v>33</v>
      </c>
      <c r="E6" s="3">
        <v>0</v>
      </c>
      <c r="F6" s="3">
        <v>0</v>
      </c>
    </row>
    <row r="7" spans="1:8" ht="25.5" x14ac:dyDescent="0.25">
      <c r="A7" s="5"/>
      <c r="B7" s="5"/>
      <c r="C7" s="6">
        <v>81</v>
      </c>
      <c r="D7" s="10" t="s">
        <v>34</v>
      </c>
      <c r="E7" s="3">
        <v>0</v>
      </c>
      <c r="F7" s="3">
        <v>0</v>
      </c>
    </row>
    <row r="8" spans="1:8" ht="25.5" x14ac:dyDescent="0.25">
      <c r="A8" s="7">
        <v>5</v>
      </c>
      <c r="B8" s="8"/>
      <c r="C8" s="8"/>
      <c r="D8" s="16" t="s">
        <v>28</v>
      </c>
      <c r="E8" s="3">
        <v>0</v>
      </c>
      <c r="F8" s="3">
        <v>0</v>
      </c>
    </row>
    <row r="9" spans="1:8" ht="25.5" x14ac:dyDescent="0.25">
      <c r="A9" s="9"/>
      <c r="B9" s="9">
        <v>54</v>
      </c>
      <c r="C9" s="9"/>
      <c r="D9" s="17" t="s">
        <v>35</v>
      </c>
      <c r="E9" s="3">
        <v>0</v>
      </c>
      <c r="F9" s="3">
        <v>0</v>
      </c>
    </row>
    <row r="10" spans="1:8" x14ac:dyDescent="0.25">
      <c r="A10" s="9"/>
      <c r="B10" s="9"/>
      <c r="C10" s="6">
        <v>11</v>
      </c>
      <c r="D10" s="6" t="s">
        <v>17</v>
      </c>
      <c r="E10" s="3">
        <v>0</v>
      </c>
      <c r="F10" s="3">
        <v>0</v>
      </c>
    </row>
    <row r="11" spans="1:8" x14ac:dyDescent="0.25">
      <c r="A11" s="9"/>
      <c r="B11" s="9"/>
      <c r="C11" s="6">
        <v>31</v>
      </c>
      <c r="D11" s="6" t="s">
        <v>36</v>
      </c>
      <c r="E11" s="3">
        <v>0</v>
      </c>
      <c r="F11" s="3">
        <v>0</v>
      </c>
    </row>
    <row r="13" spans="1:8" ht="15.75" x14ac:dyDescent="0.25">
      <c r="A13" s="296" t="s">
        <v>49</v>
      </c>
      <c r="B13" s="296"/>
      <c r="C13" s="296"/>
      <c r="D13" s="296"/>
      <c r="E13" s="296"/>
      <c r="F13" s="296"/>
      <c r="G13" s="296"/>
      <c r="H13" s="296"/>
    </row>
    <row r="14" spans="1:8" ht="15.75" x14ac:dyDescent="0.25">
      <c r="A14" s="296" t="s">
        <v>49</v>
      </c>
      <c r="B14" s="296"/>
      <c r="C14" s="296"/>
      <c r="D14" s="296"/>
      <c r="E14" s="296"/>
      <c r="F14" s="296"/>
      <c r="G14" s="296"/>
      <c r="H14" s="167" t="s">
        <v>49</v>
      </c>
    </row>
  </sheetData>
  <mergeCells count="3">
    <mergeCell ref="A2:F2"/>
    <mergeCell ref="A13:H13"/>
    <mergeCell ref="A14:G14"/>
  </mergeCells>
  <pageMargins left="0.7" right="0.7" top="0.75" bottom="0.75" header="0.3" footer="0.3"/>
  <pageSetup paperSize="9" orientation="landscape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2"/>
  <sheetViews>
    <sheetView zoomScaleNormal="100" workbookViewId="0">
      <selection activeCell="F39" sqref="F39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5" width="16.42578125" style="23" customWidth="1"/>
    <col min="6" max="6" width="17" style="23" customWidth="1"/>
    <col min="7" max="7" width="9.140625" style="110"/>
  </cols>
  <sheetData>
    <row r="1" spans="1:7" ht="53.25" customHeight="1" x14ac:dyDescent="0.25">
      <c r="A1" s="294" t="s">
        <v>183</v>
      </c>
      <c r="B1" s="294"/>
      <c r="C1" s="294"/>
      <c r="D1" s="294"/>
      <c r="E1" s="294"/>
      <c r="F1" s="294"/>
    </row>
    <row r="2" spans="1:7" ht="18" x14ac:dyDescent="0.25">
      <c r="A2" s="1"/>
      <c r="B2" s="1"/>
      <c r="C2" s="1"/>
      <c r="D2" s="1"/>
      <c r="E2" s="20"/>
      <c r="F2" s="24"/>
    </row>
    <row r="3" spans="1:7" ht="53.25" customHeight="1" x14ac:dyDescent="0.25">
      <c r="A3" s="294" t="s">
        <v>184</v>
      </c>
      <c r="B3" s="295"/>
      <c r="C3" s="295"/>
      <c r="D3" s="295"/>
      <c r="E3" s="295"/>
      <c r="F3" s="295"/>
    </row>
    <row r="4" spans="1:7" ht="18" x14ac:dyDescent="0.25">
      <c r="A4" s="1"/>
      <c r="B4" s="1"/>
      <c r="C4" s="1"/>
      <c r="D4" s="1"/>
      <c r="E4" s="20"/>
      <c r="F4" s="24"/>
    </row>
    <row r="5" spans="1:7" ht="60" x14ac:dyDescent="0.25">
      <c r="A5" s="300" t="s">
        <v>30</v>
      </c>
      <c r="B5" s="301"/>
      <c r="C5" s="302"/>
      <c r="D5" s="13" t="s">
        <v>31</v>
      </c>
      <c r="E5" s="21" t="s">
        <v>215</v>
      </c>
      <c r="F5" s="21" t="s">
        <v>219</v>
      </c>
      <c r="G5" s="164" t="s">
        <v>120</v>
      </c>
    </row>
    <row r="6" spans="1:7" x14ac:dyDescent="0.25">
      <c r="A6" s="297" t="s">
        <v>57</v>
      </c>
      <c r="B6" s="298"/>
      <c r="C6" s="299"/>
      <c r="D6" s="18" t="s">
        <v>55</v>
      </c>
      <c r="E6" s="22">
        <f>SUM(E8+E27+E102+E126+E144)</f>
        <v>655000</v>
      </c>
      <c r="F6" s="22">
        <f>SUM(F8+F102+F126+F144)</f>
        <v>316780.11999999994</v>
      </c>
      <c r="G6" s="117">
        <f>SUM(F6*100/E6)</f>
        <v>48.363377099236629</v>
      </c>
    </row>
    <row r="7" spans="1:7" x14ac:dyDescent="0.25">
      <c r="A7" s="297" t="s">
        <v>58</v>
      </c>
      <c r="B7" s="298"/>
      <c r="C7" s="299"/>
      <c r="D7" s="18" t="s">
        <v>56</v>
      </c>
      <c r="E7" s="22"/>
      <c r="F7" s="22"/>
      <c r="G7" s="117" t="s">
        <v>49</v>
      </c>
    </row>
    <row r="8" spans="1:7" x14ac:dyDescent="0.25">
      <c r="A8" s="29"/>
      <c r="B8" s="30"/>
      <c r="C8" s="31"/>
      <c r="D8" s="31" t="s">
        <v>3</v>
      </c>
      <c r="E8" s="38">
        <f>SUM(E10+E24+E31+E72+E79+E88+E93)</f>
        <v>595000</v>
      </c>
      <c r="F8" s="38">
        <f>SUM(F10+F24+F31+F72+F79+F88+F93)</f>
        <v>299311.67999999993</v>
      </c>
      <c r="G8" s="117">
        <f t="shared" ref="G8:G94" si="0">SUM(F8*100/E8)</f>
        <v>50.304484033613434</v>
      </c>
    </row>
    <row r="9" spans="1:7" x14ac:dyDescent="0.25">
      <c r="A9" s="303" t="s">
        <v>59</v>
      </c>
      <c r="B9" s="304"/>
      <c r="C9" s="305"/>
      <c r="D9" s="19" t="s">
        <v>17</v>
      </c>
      <c r="E9" s="22"/>
      <c r="F9" s="22"/>
      <c r="G9" s="117" t="s">
        <v>49</v>
      </c>
    </row>
    <row r="10" spans="1:7" x14ac:dyDescent="0.25">
      <c r="A10" s="297">
        <v>3</v>
      </c>
      <c r="B10" s="298"/>
      <c r="C10" s="299"/>
      <c r="D10" s="107" t="s">
        <v>21</v>
      </c>
      <c r="E10" s="38">
        <f>SUM(E11+E18)</f>
        <v>358000</v>
      </c>
      <c r="F10" s="38">
        <f>SUM(F11+F18)</f>
        <v>166665</v>
      </c>
      <c r="G10" s="117">
        <f t="shared" si="0"/>
        <v>46.554469273743017</v>
      </c>
    </row>
    <row r="11" spans="1:7" x14ac:dyDescent="0.25">
      <c r="A11" s="306">
        <v>31</v>
      </c>
      <c r="B11" s="307"/>
      <c r="C11" s="308"/>
      <c r="D11" s="107" t="s">
        <v>22</v>
      </c>
      <c r="E11" s="39">
        <v>355000</v>
      </c>
      <c r="F11" s="39">
        <f>SUM(F12+F15)</f>
        <v>166665</v>
      </c>
      <c r="G11" s="117">
        <f t="shared" si="0"/>
        <v>46.947887323943661</v>
      </c>
    </row>
    <row r="12" spans="1:7" x14ac:dyDescent="0.25">
      <c r="A12" s="121" t="s">
        <v>49</v>
      </c>
      <c r="B12" s="122">
        <v>311</v>
      </c>
      <c r="C12" s="123"/>
      <c r="D12" s="107" t="s">
        <v>79</v>
      </c>
      <c r="E12" s="39" t="s">
        <v>49</v>
      </c>
      <c r="F12" s="39">
        <v>166665</v>
      </c>
      <c r="G12" s="117"/>
    </row>
    <row r="13" spans="1:7" x14ac:dyDescent="0.25">
      <c r="A13" s="103" t="s">
        <v>49</v>
      </c>
      <c r="B13" s="104"/>
      <c r="C13" s="105">
        <v>3111</v>
      </c>
      <c r="D13" s="108" t="s">
        <v>80</v>
      </c>
      <c r="E13" s="22" t="s">
        <v>49</v>
      </c>
      <c r="F13" s="22">
        <v>166665</v>
      </c>
      <c r="G13" s="117"/>
    </row>
    <row r="14" spans="1:7" x14ac:dyDescent="0.25">
      <c r="A14" s="103"/>
      <c r="B14" s="104"/>
      <c r="C14" s="105"/>
      <c r="D14" s="108"/>
      <c r="E14" s="22"/>
      <c r="F14" s="22"/>
      <c r="G14" s="117"/>
    </row>
    <row r="15" spans="1:7" x14ac:dyDescent="0.25">
      <c r="A15" s="103"/>
      <c r="B15" s="122">
        <v>313</v>
      </c>
      <c r="C15" s="123"/>
      <c r="D15" s="107" t="s">
        <v>84</v>
      </c>
      <c r="E15" s="39">
        <f t="shared" ref="E15" si="1">SUM(E16:E17)</f>
        <v>0</v>
      </c>
      <c r="F15" s="39">
        <f>SUM(F16:F17)</f>
        <v>0</v>
      </c>
      <c r="G15" s="117"/>
    </row>
    <row r="16" spans="1:7" x14ac:dyDescent="0.25">
      <c r="A16" s="103"/>
      <c r="B16" s="104"/>
      <c r="C16" s="105">
        <v>3131</v>
      </c>
      <c r="D16" s="108" t="s">
        <v>83</v>
      </c>
      <c r="E16" s="22"/>
      <c r="F16" s="22">
        <v>0</v>
      </c>
      <c r="G16" s="117"/>
    </row>
    <row r="17" spans="1:7" x14ac:dyDescent="0.25">
      <c r="A17" s="103"/>
      <c r="B17" s="104"/>
      <c r="C17" s="105">
        <v>3132</v>
      </c>
      <c r="D17" s="108" t="s">
        <v>112</v>
      </c>
      <c r="E17" s="22"/>
      <c r="F17" s="22">
        <v>0</v>
      </c>
      <c r="G17" s="117"/>
    </row>
    <row r="18" spans="1:7" x14ac:dyDescent="0.25">
      <c r="A18" s="306">
        <v>32</v>
      </c>
      <c r="B18" s="307"/>
      <c r="C18" s="308"/>
      <c r="D18" s="107" t="s">
        <v>32</v>
      </c>
      <c r="E18" s="39">
        <v>3000</v>
      </c>
      <c r="F18" s="39">
        <f>SUM(F20)</f>
        <v>0</v>
      </c>
      <c r="G18" s="117">
        <f t="shared" si="0"/>
        <v>0</v>
      </c>
    </row>
    <row r="19" spans="1:7" x14ac:dyDescent="0.25">
      <c r="A19" s="103" t="s">
        <v>49</v>
      </c>
      <c r="B19" s="104">
        <v>321</v>
      </c>
      <c r="C19" s="105"/>
      <c r="D19" s="108" t="s">
        <v>81</v>
      </c>
      <c r="E19" s="120"/>
      <c r="F19" s="120">
        <v>0</v>
      </c>
      <c r="G19" s="117"/>
    </row>
    <row r="20" spans="1:7" x14ac:dyDescent="0.25">
      <c r="A20" s="237"/>
      <c r="B20" s="238">
        <v>322</v>
      </c>
      <c r="C20" s="239"/>
      <c r="D20" s="236" t="s">
        <v>198</v>
      </c>
      <c r="E20" s="120"/>
      <c r="F20" s="120">
        <v>0</v>
      </c>
      <c r="G20" s="117"/>
    </row>
    <row r="21" spans="1:7" x14ac:dyDescent="0.25">
      <c r="A21" s="237"/>
      <c r="B21" s="238"/>
      <c r="C21" s="239">
        <v>3223</v>
      </c>
      <c r="D21" s="236" t="s">
        <v>199</v>
      </c>
      <c r="E21" s="120"/>
      <c r="F21" s="120">
        <v>0</v>
      </c>
      <c r="G21" s="117"/>
    </row>
    <row r="22" spans="1:7" x14ac:dyDescent="0.25">
      <c r="A22" s="103"/>
      <c r="B22" s="104">
        <v>323</v>
      </c>
      <c r="C22" s="105"/>
      <c r="D22" s="108" t="s">
        <v>96</v>
      </c>
      <c r="E22" s="120"/>
      <c r="F22" s="120"/>
      <c r="G22" s="117"/>
    </row>
    <row r="23" spans="1:7" x14ac:dyDescent="0.25">
      <c r="A23" s="103"/>
      <c r="B23" s="104"/>
      <c r="C23" s="105">
        <v>3232</v>
      </c>
      <c r="D23" s="108" t="s">
        <v>118</v>
      </c>
      <c r="E23" s="120"/>
      <c r="F23" s="120"/>
      <c r="G23" s="117"/>
    </row>
    <row r="24" spans="1:7" ht="25.5" x14ac:dyDescent="0.25">
      <c r="A24" s="106">
        <v>4</v>
      </c>
      <c r="B24" s="122"/>
      <c r="C24" s="123"/>
      <c r="D24" s="107" t="s">
        <v>23</v>
      </c>
      <c r="E24" s="38">
        <f t="shared" ref="E24:F24" si="2">SUM(E25)</f>
        <v>2000</v>
      </c>
      <c r="F24" s="38">
        <f t="shared" si="2"/>
        <v>4177.38</v>
      </c>
      <c r="G24" s="117">
        <v>0</v>
      </c>
    </row>
    <row r="25" spans="1:7" ht="38.25" x14ac:dyDescent="0.25">
      <c r="A25" s="121">
        <v>42</v>
      </c>
      <c r="B25" s="122"/>
      <c r="C25" s="123"/>
      <c r="D25" s="107" t="s">
        <v>62</v>
      </c>
      <c r="E25" s="39">
        <v>2000</v>
      </c>
      <c r="F25" s="39">
        <v>4177.38</v>
      </c>
      <c r="G25" s="117">
        <f t="shared" si="0"/>
        <v>208.869</v>
      </c>
    </row>
    <row r="26" spans="1:7" x14ac:dyDescent="0.25">
      <c r="A26" s="303" t="s">
        <v>206</v>
      </c>
      <c r="B26" s="304"/>
      <c r="C26" s="305"/>
      <c r="D26" s="249" t="s">
        <v>207</v>
      </c>
      <c r="E26" s="39"/>
      <c r="F26" s="39"/>
      <c r="G26" s="117"/>
    </row>
    <row r="27" spans="1:7" x14ac:dyDescent="0.25">
      <c r="A27" s="247"/>
      <c r="B27" s="253">
        <v>32</v>
      </c>
      <c r="C27" s="254"/>
      <c r="D27" s="254" t="s">
        <v>32</v>
      </c>
      <c r="E27" s="39">
        <v>0</v>
      </c>
      <c r="F27" s="39">
        <v>0</v>
      </c>
      <c r="G27" s="117"/>
    </row>
    <row r="28" spans="1:7" x14ac:dyDescent="0.25">
      <c r="A28" s="247"/>
      <c r="B28" s="248"/>
      <c r="C28" s="249"/>
      <c r="D28" s="249"/>
      <c r="E28" s="39"/>
      <c r="F28" s="39"/>
      <c r="G28" s="117"/>
    </row>
    <row r="29" spans="1:7" x14ac:dyDescent="0.25">
      <c r="A29" s="250"/>
      <c r="B29" s="251"/>
      <c r="C29" s="252"/>
      <c r="D29" s="246"/>
      <c r="E29" s="39"/>
      <c r="F29" s="39"/>
      <c r="G29" s="117"/>
    </row>
    <row r="30" spans="1:7" ht="22.5" customHeight="1" x14ac:dyDescent="0.25">
      <c r="A30" s="303" t="s">
        <v>75</v>
      </c>
      <c r="B30" s="304"/>
      <c r="C30" s="305"/>
      <c r="D30" s="32" t="s">
        <v>60</v>
      </c>
      <c r="E30" s="22"/>
      <c r="F30" s="22"/>
      <c r="G30" s="117" t="s">
        <v>49</v>
      </c>
    </row>
    <row r="31" spans="1:7" ht="14.25" customHeight="1" x14ac:dyDescent="0.25">
      <c r="A31" s="130">
        <v>3</v>
      </c>
      <c r="B31" s="131"/>
      <c r="C31" s="132"/>
      <c r="D31" s="107" t="s">
        <v>21</v>
      </c>
      <c r="E31" s="38">
        <f>SUM(E32:E68)</f>
        <v>214500</v>
      </c>
      <c r="F31" s="38">
        <f>SUM(F32+F40+F68)</f>
        <v>121985.02999999998</v>
      </c>
      <c r="G31" s="117">
        <f t="shared" si="0"/>
        <v>56.869477855477847</v>
      </c>
    </row>
    <row r="32" spans="1:7" x14ac:dyDescent="0.25">
      <c r="A32" s="121">
        <v>31</v>
      </c>
      <c r="B32" s="27" t="s">
        <v>49</v>
      </c>
      <c r="C32" s="28"/>
      <c r="D32" s="107" t="s">
        <v>22</v>
      </c>
      <c r="E32" s="22">
        <v>105300</v>
      </c>
      <c r="F32" s="39">
        <f>SUM(F33+F35+F37)</f>
        <v>71356.12</v>
      </c>
      <c r="G32" s="117">
        <f t="shared" si="0"/>
        <v>67.764596391263055</v>
      </c>
    </row>
    <row r="33" spans="1:7" x14ac:dyDescent="0.25">
      <c r="A33" s="121" t="s">
        <v>49</v>
      </c>
      <c r="B33" s="104">
        <v>311</v>
      </c>
      <c r="C33" s="105"/>
      <c r="D33" s="108" t="s">
        <v>79</v>
      </c>
      <c r="E33" s="22"/>
      <c r="F33" s="39">
        <f>SUM(F34)</f>
        <v>34145.29</v>
      </c>
      <c r="G33" s="117"/>
    </row>
    <row r="34" spans="1:7" x14ac:dyDescent="0.25">
      <c r="A34" s="235"/>
      <c r="B34" s="238"/>
      <c r="C34" s="239">
        <v>3111</v>
      </c>
      <c r="D34" s="236" t="s">
        <v>114</v>
      </c>
      <c r="E34" s="22"/>
      <c r="F34" s="22">
        <v>34145.29</v>
      </c>
      <c r="G34" s="117"/>
    </row>
    <row r="35" spans="1:7" x14ac:dyDescent="0.25">
      <c r="A35" s="121" t="s">
        <v>49</v>
      </c>
      <c r="B35" s="104">
        <v>312</v>
      </c>
      <c r="C35" s="105"/>
      <c r="D35" s="108" t="s">
        <v>82</v>
      </c>
      <c r="E35" s="22"/>
      <c r="F35" s="39">
        <f>SUM(F36)</f>
        <v>4000</v>
      </c>
      <c r="G35" s="117"/>
    </row>
    <row r="36" spans="1:7" x14ac:dyDescent="0.25">
      <c r="A36" s="121"/>
      <c r="B36" s="104"/>
      <c r="C36" s="105">
        <v>3121</v>
      </c>
      <c r="D36" s="108" t="s">
        <v>82</v>
      </c>
      <c r="E36" s="22"/>
      <c r="F36" s="22">
        <v>4000</v>
      </c>
      <c r="G36" s="117"/>
    </row>
    <row r="37" spans="1:7" x14ac:dyDescent="0.25">
      <c r="A37" s="121"/>
      <c r="B37" s="104">
        <v>313</v>
      </c>
      <c r="C37" s="105"/>
      <c r="D37" s="108" t="s">
        <v>84</v>
      </c>
      <c r="E37" s="22"/>
      <c r="F37" s="39">
        <f>SUM(F39+F38)</f>
        <v>33210.83</v>
      </c>
      <c r="G37" s="117"/>
    </row>
    <row r="38" spans="1:7" x14ac:dyDescent="0.25">
      <c r="A38" s="258"/>
      <c r="B38" s="256"/>
      <c r="C38" s="257">
        <v>3131</v>
      </c>
      <c r="D38" s="259" t="s">
        <v>221</v>
      </c>
      <c r="E38" s="22"/>
      <c r="F38" s="22">
        <v>77.16</v>
      </c>
      <c r="G38" s="117"/>
    </row>
    <row r="39" spans="1:7" x14ac:dyDescent="0.25">
      <c r="A39" s="103"/>
      <c r="B39" s="104"/>
      <c r="C39" s="105">
        <v>3132</v>
      </c>
      <c r="D39" s="108" t="s">
        <v>112</v>
      </c>
      <c r="E39" s="22"/>
      <c r="F39" s="22">
        <v>33133.67</v>
      </c>
      <c r="G39" s="117"/>
    </row>
    <row r="40" spans="1:7" x14ac:dyDescent="0.25">
      <c r="A40" s="121">
        <v>32</v>
      </c>
      <c r="B40" s="27"/>
      <c r="C40" s="28"/>
      <c r="D40" s="107" t="s">
        <v>32</v>
      </c>
      <c r="E40" s="39">
        <v>106700</v>
      </c>
      <c r="F40" s="39">
        <f>SUM(F41+F46+F53+F62)</f>
        <v>49847.99</v>
      </c>
      <c r="G40" s="117">
        <f t="shared" si="0"/>
        <v>46.717891283973756</v>
      </c>
    </row>
    <row r="41" spans="1:7" x14ac:dyDescent="0.25">
      <c r="A41" s="103"/>
      <c r="B41" s="104">
        <v>321</v>
      </c>
      <c r="C41" s="105"/>
      <c r="D41" s="108" t="s">
        <v>81</v>
      </c>
      <c r="E41" s="39">
        <f t="shared" ref="E41" si="3">SUM(E42:E45)</f>
        <v>0</v>
      </c>
      <c r="F41" s="39">
        <f>SUM(F42:F45)</f>
        <v>7811.11</v>
      </c>
      <c r="G41" s="117"/>
    </row>
    <row r="42" spans="1:7" x14ac:dyDescent="0.25">
      <c r="A42" s="103"/>
      <c r="B42" s="104"/>
      <c r="C42" s="105">
        <v>3211</v>
      </c>
      <c r="D42" s="108" t="s">
        <v>85</v>
      </c>
      <c r="E42" s="22"/>
      <c r="F42" s="22">
        <v>270</v>
      </c>
      <c r="G42" s="117"/>
    </row>
    <row r="43" spans="1:7" x14ac:dyDescent="0.25">
      <c r="A43" s="103"/>
      <c r="B43" s="104"/>
      <c r="C43" s="105">
        <v>3212</v>
      </c>
      <c r="D43" s="108" t="s">
        <v>86</v>
      </c>
      <c r="E43" s="22"/>
      <c r="F43" s="22">
        <v>6468.71</v>
      </c>
      <c r="G43" s="117"/>
    </row>
    <row r="44" spans="1:7" x14ac:dyDescent="0.25">
      <c r="A44" s="103"/>
      <c r="B44" s="104"/>
      <c r="C44" s="105">
        <v>3213</v>
      </c>
      <c r="D44" s="108" t="s">
        <v>89</v>
      </c>
      <c r="E44" s="22"/>
      <c r="F44" s="22">
        <v>574</v>
      </c>
      <c r="G44" s="117"/>
    </row>
    <row r="45" spans="1:7" x14ac:dyDescent="0.25">
      <c r="A45" s="103"/>
      <c r="B45" s="104"/>
      <c r="C45" s="105">
        <v>3214</v>
      </c>
      <c r="D45" s="108" t="s">
        <v>87</v>
      </c>
      <c r="E45" s="22"/>
      <c r="F45" s="22">
        <v>498.4</v>
      </c>
      <c r="G45" s="117"/>
    </row>
    <row r="46" spans="1:7" x14ac:dyDescent="0.25">
      <c r="A46" s="103"/>
      <c r="B46" s="104">
        <v>322</v>
      </c>
      <c r="C46" s="105"/>
      <c r="D46" s="108" t="s">
        <v>88</v>
      </c>
      <c r="E46" s="39">
        <f t="shared" ref="E46" si="4">SUM(E47:E52)</f>
        <v>0</v>
      </c>
      <c r="F46" s="39">
        <f>SUM(F47:F52)</f>
        <v>34600.93</v>
      </c>
      <c r="G46" s="117"/>
    </row>
    <row r="47" spans="1:7" ht="15" customHeight="1" x14ac:dyDescent="0.25">
      <c r="A47" s="103"/>
      <c r="B47" s="104"/>
      <c r="C47" s="105">
        <v>3221</v>
      </c>
      <c r="D47" s="108" t="s">
        <v>90</v>
      </c>
      <c r="E47" s="22"/>
      <c r="F47" s="22">
        <v>3885.02</v>
      </c>
      <c r="G47" s="117"/>
    </row>
    <row r="48" spans="1:7" x14ac:dyDescent="0.25">
      <c r="A48" s="103"/>
      <c r="B48" s="104"/>
      <c r="C48" s="105">
        <v>3222</v>
      </c>
      <c r="D48" s="108" t="s">
        <v>91</v>
      </c>
      <c r="E48" s="22"/>
      <c r="F48" s="22">
        <v>23249.919999999998</v>
      </c>
      <c r="G48" s="117"/>
    </row>
    <row r="49" spans="1:7" x14ac:dyDescent="0.25">
      <c r="A49" s="103"/>
      <c r="B49" s="104"/>
      <c r="C49" s="105">
        <v>3223</v>
      </c>
      <c r="D49" s="108" t="s">
        <v>92</v>
      </c>
      <c r="E49" s="22"/>
      <c r="F49" s="22">
        <v>6584.86</v>
      </c>
      <c r="G49" s="117"/>
    </row>
    <row r="50" spans="1:7" x14ac:dyDescent="0.25">
      <c r="A50" s="103"/>
      <c r="B50" s="104"/>
      <c r="C50" s="105">
        <v>3224</v>
      </c>
      <c r="D50" s="108" t="s">
        <v>93</v>
      </c>
      <c r="E50" s="22"/>
      <c r="F50" s="22">
        <v>672.55</v>
      </c>
      <c r="G50" s="117"/>
    </row>
    <row r="51" spans="1:7" x14ac:dyDescent="0.25">
      <c r="A51" s="103"/>
      <c r="B51" s="104"/>
      <c r="C51" s="105">
        <v>3225</v>
      </c>
      <c r="D51" s="108" t="s">
        <v>94</v>
      </c>
      <c r="E51" s="22"/>
      <c r="F51" s="22">
        <v>0</v>
      </c>
      <c r="G51" s="117"/>
    </row>
    <row r="52" spans="1:7" x14ac:dyDescent="0.25">
      <c r="A52" s="103"/>
      <c r="B52" s="104"/>
      <c r="C52" s="105">
        <v>3227</v>
      </c>
      <c r="D52" s="108" t="s">
        <v>95</v>
      </c>
      <c r="E52" s="22"/>
      <c r="F52" s="22">
        <v>208.58</v>
      </c>
      <c r="G52" s="117"/>
    </row>
    <row r="53" spans="1:7" x14ac:dyDescent="0.25">
      <c r="A53" s="103"/>
      <c r="B53" s="104">
        <v>323</v>
      </c>
      <c r="C53" s="105"/>
      <c r="D53" s="108" t="s">
        <v>96</v>
      </c>
      <c r="E53" s="39">
        <f t="shared" ref="E53" si="5">SUM(E54:E61)</f>
        <v>0</v>
      </c>
      <c r="F53" s="39">
        <f>SUM(F54:F61)</f>
        <v>6927.1399999999994</v>
      </c>
      <c r="G53" s="117"/>
    </row>
    <row r="54" spans="1:7" x14ac:dyDescent="0.25">
      <c r="A54" s="103"/>
      <c r="B54" s="104"/>
      <c r="C54" s="105">
        <v>3231</v>
      </c>
      <c r="D54" s="108" t="s">
        <v>97</v>
      </c>
      <c r="E54" s="22"/>
      <c r="F54" s="22">
        <v>513.80999999999995</v>
      </c>
      <c r="G54" s="117"/>
    </row>
    <row r="55" spans="1:7" x14ac:dyDescent="0.25">
      <c r="A55" s="103"/>
      <c r="B55" s="104"/>
      <c r="C55" s="105">
        <v>3232</v>
      </c>
      <c r="D55" s="108" t="s">
        <v>98</v>
      </c>
      <c r="E55" s="22"/>
      <c r="F55" s="22">
        <v>1410.25</v>
      </c>
      <c r="G55" s="117"/>
    </row>
    <row r="56" spans="1:7" x14ac:dyDescent="0.25">
      <c r="A56" s="103"/>
      <c r="B56" s="104"/>
      <c r="C56" s="105">
        <v>3233</v>
      </c>
      <c r="D56" s="108" t="s">
        <v>99</v>
      </c>
      <c r="E56" s="22"/>
      <c r="F56" s="22">
        <v>127.44</v>
      </c>
      <c r="G56" s="117"/>
    </row>
    <row r="57" spans="1:7" x14ac:dyDescent="0.25">
      <c r="A57" s="103"/>
      <c r="B57" s="104" t="s">
        <v>49</v>
      </c>
      <c r="C57" s="105">
        <v>3234</v>
      </c>
      <c r="D57" s="108" t="s">
        <v>100</v>
      </c>
      <c r="E57" s="22"/>
      <c r="F57" s="22">
        <v>1533.44</v>
      </c>
      <c r="G57" s="117"/>
    </row>
    <row r="58" spans="1:7" x14ac:dyDescent="0.25">
      <c r="A58" s="103"/>
      <c r="B58" s="104"/>
      <c r="C58" s="105">
        <v>3236</v>
      </c>
      <c r="D58" s="108" t="s">
        <v>101</v>
      </c>
      <c r="E58" s="22"/>
      <c r="F58" s="22">
        <v>1298.8</v>
      </c>
      <c r="G58" s="117"/>
    </row>
    <row r="59" spans="1:7" x14ac:dyDescent="0.25">
      <c r="A59" s="103"/>
      <c r="B59" s="104"/>
      <c r="C59" s="105">
        <v>3237</v>
      </c>
      <c r="D59" s="108" t="s">
        <v>102</v>
      </c>
      <c r="E59" s="22"/>
      <c r="F59" s="22">
        <v>345.9</v>
      </c>
      <c r="G59" s="117"/>
    </row>
    <row r="60" spans="1:7" x14ac:dyDescent="0.25">
      <c r="A60" s="103"/>
      <c r="B60" s="104"/>
      <c r="C60" s="105">
        <v>3238</v>
      </c>
      <c r="D60" s="108" t="s">
        <v>103</v>
      </c>
      <c r="E60" s="22"/>
      <c r="F60" s="22">
        <v>1142.5</v>
      </c>
      <c r="G60" s="117"/>
    </row>
    <row r="61" spans="1:7" x14ac:dyDescent="0.25">
      <c r="A61" s="103"/>
      <c r="B61" s="104"/>
      <c r="C61" s="105">
        <v>3239</v>
      </c>
      <c r="D61" s="108" t="s">
        <v>104</v>
      </c>
      <c r="E61" s="22"/>
      <c r="F61" s="22">
        <v>555</v>
      </c>
      <c r="G61" s="117"/>
    </row>
    <row r="62" spans="1:7" ht="25.5" x14ac:dyDescent="0.25">
      <c r="A62" s="103"/>
      <c r="B62" s="104">
        <v>329</v>
      </c>
      <c r="C62" s="105"/>
      <c r="D62" s="108" t="s">
        <v>105</v>
      </c>
      <c r="E62" s="39">
        <f>SUM(E63:E67)</f>
        <v>0</v>
      </c>
      <c r="F62" s="39">
        <f>SUM(F63:F67)</f>
        <v>508.81</v>
      </c>
      <c r="G62" s="117"/>
    </row>
    <row r="63" spans="1:7" x14ac:dyDescent="0.25">
      <c r="A63" s="103"/>
      <c r="B63" s="104"/>
      <c r="C63" s="105">
        <v>3292</v>
      </c>
      <c r="D63" s="108" t="s">
        <v>106</v>
      </c>
      <c r="E63" s="22"/>
      <c r="F63" s="22">
        <v>472.41</v>
      </c>
      <c r="G63" s="117"/>
    </row>
    <row r="64" spans="1:7" x14ac:dyDescent="0.25">
      <c r="A64" s="103"/>
      <c r="B64" s="104"/>
      <c r="C64" s="105">
        <v>3293</v>
      </c>
      <c r="D64" s="108" t="s">
        <v>107</v>
      </c>
      <c r="E64" s="22"/>
      <c r="F64" s="22">
        <v>36.4</v>
      </c>
      <c r="G64" s="117"/>
    </row>
    <row r="65" spans="1:7" x14ac:dyDescent="0.25">
      <c r="A65" s="237"/>
      <c r="B65" s="238"/>
      <c r="C65" s="239">
        <v>3294</v>
      </c>
      <c r="D65" s="236" t="s">
        <v>200</v>
      </c>
      <c r="E65" s="22"/>
      <c r="F65" s="22">
        <v>0</v>
      </c>
      <c r="G65" s="117"/>
    </row>
    <row r="66" spans="1:7" x14ac:dyDescent="0.25">
      <c r="A66" s="237"/>
      <c r="B66" s="238"/>
      <c r="C66" s="239">
        <v>3295</v>
      </c>
      <c r="D66" s="236" t="s">
        <v>201</v>
      </c>
      <c r="E66" s="22"/>
      <c r="F66" s="22" t="s">
        <v>222</v>
      </c>
      <c r="G66" s="117"/>
    </row>
    <row r="67" spans="1:7" x14ac:dyDescent="0.25">
      <c r="A67" s="103"/>
      <c r="B67" s="104"/>
      <c r="C67" s="105">
        <v>3299</v>
      </c>
      <c r="D67" s="108" t="s">
        <v>108</v>
      </c>
      <c r="E67" s="22"/>
      <c r="F67" s="22">
        <v>0</v>
      </c>
      <c r="G67" s="117"/>
    </row>
    <row r="68" spans="1:7" x14ac:dyDescent="0.25">
      <c r="A68" s="121">
        <v>34</v>
      </c>
      <c r="B68" s="122"/>
      <c r="C68" s="123"/>
      <c r="D68" s="107" t="s">
        <v>61</v>
      </c>
      <c r="E68" s="39">
        <v>2500</v>
      </c>
      <c r="F68" s="39">
        <f>SUM(F69)</f>
        <v>780.92</v>
      </c>
      <c r="G68" s="117">
        <f t="shared" si="0"/>
        <v>31.236799999999999</v>
      </c>
    </row>
    <row r="69" spans="1:7" x14ac:dyDescent="0.25">
      <c r="A69" s="103"/>
      <c r="B69" s="104">
        <v>343</v>
      </c>
      <c r="C69" s="105"/>
      <c r="D69" s="108" t="s">
        <v>109</v>
      </c>
      <c r="E69" s="38">
        <f t="shared" ref="E69" si="6">SUM(E70)</f>
        <v>0</v>
      </c>
      <c r="F69" s="38">
        <f>SUM(F70+F71)</f>
        <v>780.92</v>
      </c>
      <c r="G69" s="117"/>
    </row>
    <row r="70" spans="1:7" x14ac:dyDescent="0.25">
      <c r="A70" s="103"/>
      <c r="B70" s="104"/>
      <c r="C70" s="105">
        <v>3431</v>
      </c>
      <c r="D70" s="108" t="s">
        <v>109</v>
      </c>
      <c r="E70" s="120"/>
      <c r="F70" s="120">
        <v>780.92</v>
      </c>
      <c r="G70" s="117"/>
    </row>
    <row r="71" spans="1:7" ht="25.5" x14ac:dyDescent="0.25">
      <c r="A71" s="237"/>
      <c r="B71" s="238"/>
      <c r="C71" s="239">
        <v>3434</v>
      </c>
      <c r="D71" s="236" t="s">
        <v>202</v>
      </c>
      <c r="E71" s="120"/>
      <c r="F71" s="120">
        <v>0</v>
      </c>
      <c r="G71" s="117"/>
    </row>
    <row r="72" spans="1:7" ht="25.5" x14ac:dyDescent="0.25">
      <c r="A72" s="121">
        <v>4</v>
      </c>
      <c r="B72" s="122"/>
      <c r="C72" s="123"/>
      <c r="D72" s="107" t="s">
        <v>23</v>
      </c>
      <c r="E72" s="38">
        <f t="shared" ref="E72:F72" si="7">SUM(E73)</f>
        <v>2500</v>
      </c>
      <c r="F72" s="38">
        <f t="shared" si="7"/>
        <v>4424.1000000000004</v>
      </c>
      <c r="G72" s="117">
        <f t="shared" si="0"/>
        <v>176.96400000000003</v>
      </c>
    </row>
    <row r="73" spans="1:7" ht="25.5" x14ac:dyDescent="0.25">
      <c r="A73" s="26">
        <v>42</v>
      </c>
      <c r="B73" s="27"/>
      <c r="C73" s="28"/>
      <c r="D73" s="25" t="s">
        <v>23</v>
      </c>
      <c r="E73" s="22">
        <v>2500</v>
      </c>
      <c r="F73" s="39">
        <f>SUM(F74)</f>
        <v>4424.1000000000004</v>
      </c>
      <c r="G73" s="117">
        <f t="shared" si="0"/>
        <v>176.96400000000003</v>
      </c>
    </row>
    <row r="74" spans="1:7" x14ac:dyDescent="0.25">
      <c r="A74" s="103"/>
      <c r="B74" s="104">
        <v>422</v>
      </c>
      <c r="C74" s="105"/>
      <c r="D74" s="108" t="s">
        <v>110</v>
      </c>
      <c r="E74" s="22"/>
      <c r="F74" s="22">
        <f>SUM(F75:F77)</f>
        <v>4424.1000000000004</v>
      </c>
      <c r="G74" s="117"/>
    </row>
    <row r="75" spans="1:7" x14ac:dyDescent="0.25">
      <c r="A75" s="255"/>
      <c r="B75" s="256"/>
      <c r="C75" s="257">
        <v>4221</v>
      </c>
      <c r="D75" s="259" t="s">
        <v>223</v>
      </c>
      <c r="E75" s="22"/>
      <c r="F75" s="22">
        <v>1272</v>
      </c>
      <c r="G75" s="117"/>
    </row>
    <row r="76" spans="1:7" x14ac:dyDescent="0.25">
      <c r="A76" s="103"/>
      <c r="B76" s="104"/>
      <c r="C76" s="105">
        <v>4223</v>
      </c>
      <c r="D76" s="108" t="s">
        <v>203</v>
      </c>
      <c r="E76" s="22"/>
      <c r="F76" s="22">
        <v>714.6</v>
      </c>
      <c r="G76" s="117"/>
    </row>
    <row r="77" spans="1:7" x14ac:dyDescent="0.25">
      <c r="A77" s="255"/>
      <c r="B77" s="256"/>
      <c r="C77" s="257">
        <v>4227</v>
      </c>
      <c r="D77" s="259" t="s">
        <v>220</v>
      </c>
      <c r="E77" s="22"/>
      <c r="F77" s="22">
        <v>2437.5</v>
      </c>
      <c r="G77" s="117"/>
    </row>
    <row r="78" spans="1:7" ht="15" customHeight="1" x14ac:dyDescent="0.25">
      <c r="A78" s="303" t="s">
        <v>76</v>
      </c>
      <c r="B78" s="304"/>
      <c r="C78" s="305"/>
      <c r="D78" s="36" t="s">
        <v>36</v>
      </c>
      <c r="E78" s="22"/>
      <c r="F78" s="22"/>
      <c r="G78" s="117" t="s">
        <v>49</v>
      </c>
    </row>
    <row r="79" spans="1:7" x14ac:dyDescent="0.25">
      <c r="A79" s="130">
        <v>3</v>
      </c>
      <c r="B79" s="131"/>
      <c r="C79" s="132"/>
      <c r="D79" s="107" t="s">
        <v>21</v>
      </c>
      <c r="E79" s="38">
        <f>SUM(E80:E80)</f>
        <v>7000</v>
      </c>
      <c r="F79" s="38">
        <f>SUM(F80:F80)</f>
        <v>2060.17</v>
      </c>
      <c r="G79" s="117">
        <f t="shared" si="0"/>
        <v>29.431000000000001</v>
      </c>
    </row>
    <row r="80" spans="1:7" ht="14.25" customHeight="1" x14ac:dyDescent="0.25">
      <c r="A80" s="121">
        <v>32</v>
      </c>
      <c r="B80" s="122"/>
      <c r="C80" s="123"/>
      <c r="D80" s="107" t="s">
        <v>32</v>
      </c>
      <c r="E80" s="39">
        <v>7000</v>
      </c>
      <c r="F80" s="39">
        <f>SUM(F81+F83)</f>
        <v>2060.17</v>
      </c>
      <c r="G80" s="117">
        <f t="shared" si="0"/>
        <v>29.431000000000001</v>
      </c>
    </row>
    <row r="81" spans="1:7" ht="14.25" customHeight="1" x14ac:dyDescent="0.25">
      <c r="A81" s="103"/>
      <c r="B81" s="104">
        <v>322</v>
      </c>
      <c r="C81" s="105"/>
      <c r="D81" s="108" t="s">
        <v>88</v>
      </c>
      <c r="E81" s="22"/>
      <c r="F81" s="22">
        <f>SUM(F82)</f>
        <v>1344.38</v>
      </c>
      <c r="G81" s="117"/>
    </row>
    <row r="82" spans="1:7" ht="14.25" customHeight="1" x14ac:dyDescent="0.25">
      <c r="A82" s="103"/>
      <c r="B82" s="104"/>
      <c r="C82" s="105">
        <v>3223</v>
      </c>
      <c r="D82" s="108" t="s">
        <v>92</v>
      </c>
      <c r="E82" s="22"/>
      <c r="F82" s="22">
        <v>1344.38</v>
      </c>
      <c r="G82" s="117"/>
    </row>
    <row r="83" spans="1:7" ht="14.25" customHeight="1" x14ac:dyDescent="0.25">
      <c r="A83" s="237"/>
      <c r="B83" s="238">
        <v>323</v>
      </c>
      <c r="C83" s="239"/>
      <c r="D83" s="236" t="s">
        <v>204</v>
      </c>
      <c r="E83" s="22"/>
      <c r="F83" s="22">
        <f>SUM(SUM(F84:F86))</f>
        <v>715.79</v>
      </c>
      <c r="G83" s="117"/>
    </row>
    <row r="84" spans="1:7" ht="14.25" customHeight="1" x14ac:dyDescent="0.25">
      <c r="A84" s="255"/>
      <c r="B84" s="256"/>
      <c r="C84" s="257">
        <v>3231</v>
      </c>
      <c r="D84" s="259" t="s">
        <v>97</v>
      </c>
      <c r="E84" s="22"/>
      <c r="F84" s="22">
        <v>4.1500000000000004</v>
      </c>
      <c r="G84" s="117"/>
    </row>
    <row r="85" spans="1:7" ht="12.75" customHeight="1" x14ac:dyDescent="0.25">
      <c r="A85" s="255"/>
      <c r="B85" s="256"/>
      <c r="C85" s="257">
        <v>3232</v>
      </c>
      <c r="D85" s="259" t="s">
        <v>224</v>
      </c>
      <c r="E85" s="22"/>
      <c r="F85" s="22">
        <v>503.75</v>
      </c>
      <c r="G85" s="117"/>
    </row>
    <row r="86" spans="1:7" ht="14.25" customHeight="1" x14ac:dyDescent="0.25">
      <c r="A86" s="237"/>
      <c r="B86" s="238"/>
      <c r="C86" s="239">
        <v>3234</v>
      </c>
      <c r="D86" s="236" t="s">
        <v>163</v>
      </c>
      <c r="E86" s="22"/>
      <c r="F86" s="22">
        <v>207.89</v>
      </c>
      <c r="G86" s="117"/>
    </row>
    <row r="87" spans="1:7" ht="15" customHeight="1" x14ac:dyDescent="0.25">
      <c r="A87" s="303" t="s">
        <v>77</v>
      </c>
      <c r="B87" s="304"/>
      <c r="C87" s="305"/>
      <c r="D87" s="36" t="s">
        <v>63</v>
      </c>
      <c r="E87" s="22"/>
      <c r="F87" s="22"/>
      <c r="G87" s="117" t="s">
        <v>49</v>
      </c>
    </row>
    <row r="88" spans="1:7" x14ac:dyDescent="0.25">
      <c r="A88" s="130">
        <v>3</v>
      </c>
      <c r="B88" s="131"/>
      <c r="C88" s="132"/>
      <c r="D88" s="107" t="s">
        <v>21</v>
      </c>
      <c r="E88" s="38">
        <f>SUM(E89:E89)</f>
        <v>3000</v>
      </c>
      <c r="F88" s="38">
        <f>SUM(F89:F89)</f>
        <v>0</v>
      </c>
      <c r="G88" s="117">
        <f t="shared" si="0"/>
        <v>0</v>
      </c>
    </row>
    <row r="89" spans="1:7" x14ac:dyDescent="0.25">
      <c r="A89" s="121">
        <v>32</v>
      </c>
      <c r="B89" s="122"/>
      <c r="C89" s="123"/>
      <c r="D89" s="107" t="s">
        <v>32</v>
      </c>
      <c r="E89" s="39">
        <v>3000</v>
      </c>
      <c r="F89" s="39">
        <v>0</v>
      </c>
      <c r="G89" s="117">
        <f t="shared" si="0"/>
        <v>0</v>
      </c>
    </row>
    <row r="90" spans="1:7" x14ac:dyDescent="0.25">
      <c r="A90" s="103"/>
      <c r="B90" s="104">
        <v>322</v>
      </c>
      <c r="C90" s="105"/>
      <c r="D90" s="108" t="s">
        <v>111</v>
      </c>
      <c r="E90" s="22"/>
      <c r="F90" s="22">
        <v>0</v>
      </c>
      <c r="G90" s="117"/>
    </row>
    <row r="91" spans="1:7" x14ac:dyDescent="0.25">
      <c r="A91" s="103"/>
      <c r="B91" s="104"/>
      <c r="C91" s="105">
        <v>3222</v>
      </c>
      <c r="D91" s="108" t="s">
        <v>91</v>
      </c>
      <c r="E91" s="22"/>
      <c r="F91" s="22">
        <v>0</v>
      </c>
      <c r="G91" s="117"/>
    </row>
    <row r="92" spans="1:7" x14ac:dyDescent="0.25">
      <c r="A92" s="303" t="s">
        <v>78</v>
      </c>
      <c r="B92" s="304"/>
      <c r="C92" s="305"/>
      <c r="D92" s="36" t="s">
        <v>45</v>
      </c>
      <c r="E92" s="22"/>
      <c r="F92" s="22"/>
      <c r="G92" s="117" t="s">
        <v>49</v>
      </c>
    </row>
    <row r="93" spans="1:7" x14ac:dyDescent="0.25">
      <c r="A93" s="130">
        <v>3</v>
      </c>
      <c r="B93" s="131"/>
      <c r="C93" s="132"/>
      <c r="D93" s="107" t="s">
        <v>21</v>
      </c>
      <c r="E93" s="38">
        <f>SUM(E94:E94)</f>
        <v>8000</v>
      </c>
      <c r="F93" s="38">
        <f>SUM(F94:F94)</f>
        <v>0</v>
      </c>
      <c r="G93" s="117">
        <f t="shared" si="0"/>
        <v>0</v>
      </c>
    </row>
    <row r="94" spans="1:7" x14ac:dyDescent="0.25">
      <c r="A94" s="121">
        <v>32</v>
      </c>
      <c r="B94" s="122"/>
      <c r="C94" s="123"/>
      <c r="D94" s="107" t="s">
        <v>32</v>
      </c>
      <c r="E94" s="39">
        <v>8000</v>
      </c>
      <c r="F94" s="39">
        <v>0</v>
      </c>
      <c r="G94" s="117">
        <f t="shared" si="0"/>
        <v>0</v>
      </c>
    </row>
    <row r="95" spans="1:7" x14ac:dyDescent="0.25">
      <c r="A95" s="128"/>
      <c r="B95" s="128">
        <v>322</v>
      </c>
      <c r="C95" s="128"/>
      <c r="D95" s="129" t="s">
        <v>111</v>
      </c>
      <c r="E95" s="22"/>
      <c r="F95" s="22" t="s">
        <v>49</v>
      </c>
      <c r="G95" s="117"/>
    </row>
    <row r="96" spans="1:7" x14ac:dyDescent="0.25">
      <c r="A96" s="128"/>
      <c r="B96" s="128"/>
      <c r="C96" s="128">
        <v>3222</v>
      </c>
      <c r="D96" s="129" t="s">
        <v>91</v>
      </c>
      <c r="E96" s="22"/>
      <c r="F96" s="22" t="s">
        <v>49</v>
      </c>
      <c r="G96" s="117"/>
    </row>
    <row r="98" spans="1:7" ht="21" customHeight="1" x14ac:dyDescent="0.25">
      <c r="A98" s="294" t="s">
        <v>49</v>
      </c>
      <c r="B98" s="295"/>
      <c r="C98" s="295"/>
      <c r="D98" s="295"/>
      <c r="E98" s="295"/>
      <c r="F98" s="295"/>
    </row>
    <row r="99" spans="1:7" ht="60" x14ac:dyDescent="0.25">
      <c r="A99" s="300" t="s">
        <v>30</v>
      </c>
      <c r="B99" s="301"/>
      <c r="C99" s="302"/>
      <c r="D99" s="13" t="s">
        <v>31</v>
      </c>
      <c r="E99" s="21" t="s">
        <v>215</v>
      </c>
      <c r="F99" s="21" t="s">
        <v>219</v>
      </c>
      <c r="G99" s="165" t="s">
        <v>120</v>
      </c>
    </row>
    <row r="100" spans="1:7" x14ac:dyDescent="0.25">
      <c r="A100" s="297" t="s">
        <v>57</v>
      </c>
      <c r="B100" s="298"/>
      <c r="C100" s="299"/>
      <c r="D100" s="31" t="s">
        <v>64</v>
      </c>
      <c r="E100" s="22"/>
      <c r="F100" s="22"/>
      <c r="G100" s="117"/>
    </row>
    <row r="101" spans="1:7" x14ac:dyDescent="0.25">
      <c r="A101" s="297" t="s">
        <v>65</v>
      </c>
      <c r="B101" s="298"/>
      <c r="C101" s="299"/>
      <c r="D101" s="31" t="s">
        <v>66</v>
      </c>
      <c r="E101" s="22"/>
      <c r="F101" s="22"/>
      <c r="G101" s="117"/>
    </row>
    <row r="102" spans="1:7" x14ac:dyDescent="0.25">
      <c r="A102" s="33"/>
      <c r="B102" s="34"/>
      <c r="C102" s="35"/>
      <c r="D102" s="35" t="s">
        <v>3</v>
      </c>
      <c r="E102" s="39">
        <f>SUM(E104)</f>
        <v>10000</v>
      </c>
      <c r="F102" s="39">
        <f>SUM(F104)</f>
        <v>0</v>
      </c>
      <c r="G102" s="117">
        <v>0</v>
      </c>
    </row>
    <row r="103" spans="1:7" x14ac:dyDescent="0.25">
      <c r="A103" s="303" t="s">
        <v>59</v>
      </c>
      <c r="B103" s="304"/>
      <c r="C103" s="305"/>
      <c r="D103" s="32" t="s">
        <v>17</v>
      </c>
      <c r="E103" s="22"/>
      <c r="F103" s="22"/>
      <c r="G103" s="117"/>
    </row>
    <row r="104" spans="1:7" x14ac:dyDescent="0.25">
      <c r="A104" s="309">
        <v>3</v>
      </c>
      <c r="B104" s="310"/>
      <c r="C104" s="311"/>
      <c r="D104" s="25" t="s">
        <v>21</v>
      </c>
      <c r="E104" s="39">
        <f>SUM(E105:E112)</f>
        <v>10000</v>
      </c>
      <c r="F104" s="39">
        <v>0</v>
      </c>
      <c r="G104" s="117">
        <v>0</v>
      </c>
    </row>
    <row r="105" spans="1:7" x14ac:dyDescent="0.25">
      <c r="A105" s="306">
        <v>31</v>
      </c>
      <c r="B105" s="307"/>
      <c r="C105" s="308"/>
      <c r="D105" s="107" t="s">
        <v>22</v>
      </c>
      <c r="E105" s="39">
        <v>7200</v>
      </c>
      <c r="F105" s="39">
        <f>SUM(F106+F108+F110)</f>
        <v>0</v>
      </c>
      <c r="G105" s="117">
        <v>0</v>
      </c>
    </row>
    <row r="106" spans="1:7" x14ac:dyDescent="0.25">
      <c r="A106" s="103"/>
      <c r="B106" s="104">
        <v>311</v>
      </c>
      <c r="C106" s="105"/>
      <c r="D106" s="108" t="s">
        <v>113</v>
      </c>
      <c r="E106" s="22"/>
      <c r="F106" s="22">
        <v>0</v>
      </c>
      <c r="G106" s="117" t="s">
        <v>49</v>
      </c>
    </row>
    <row r="107" spans="1:7" x14ac:dyDescent="0.25">
      <c r="A107" s="103"/>
      <c r="B107" s="104"/>
      <c r="C107" s="105">
        <v>3111</v>
      </c>
      <c r="D107" s="108" t="s">
        <v>114</v>
      </c>
      <c r="E107" s="22"/>
      <c r="F107" s="22" t="s">
        <v>49</v>
      </c>
      <c r="G107" s="117" t="s">
        <v>49</v>
      </c>
    </row>
    <row r="108" spans="1:7" x14ac:dyDescent="0.25">
      <c r="A108" s="103"/>
      <c r="B108" s="104">
        <v>312</v>
      </c>
      <c r="C108" s="105"/>
      <c r="D108" s="108" t="s">
        <v>82</v>
      </c>
      <c r="E108" s="22"/>
      <c r="F108" s="22">
        <v>0</v>
      </c>
      <c r="G108" s="117" t="s">
        <v>49</v>
      </c>
    </row>
    <row r="109" spans="1:7" x14ac:dyDescent="0.25">
      <c r="A109" s="103"/>
      <c r="B109" s="104"/>
      <c r="C109" s="105">
        <v>3121</v>
      </c>
      <c r="D109" s="108" t="s">
        <v>82</v>
      </c>
      <c r="E109" s="22"/>
      <c r="F109" s="22" t="s">
        <v>49</v>
      </c>
      <c r="G109" s="117" t="s">
        <v>49</v>
      </c>
    </row>
    <row r="110" spans="1:7" x14ac:dyDescent="0.25">
      <c r="A110" s="103"/>
      <c r="B110" s="104">
        <v>313</v>
      </c>
      <c r="C110" s="105"/>
      <c r="D110" s="108" t="s">
        <v>84</v>
      </c>
      <c r="E110" s="22">
        <f t="shared" ref="E110" si="8">SUM(E111)</f>
        <v>0</v>
      </c>
      <c r="F110" s="22">
        <v>0</v>
      </c>
      <c r="G110" s="117" t="s">
        <v>49</v>
      </c>
    </row>
    <row r="111" spans="1:7" x14ac:dyDescent="0.25">
      <c r="A111" s="103"/>
      <c r="B111" s="104"/>
      <c r="C111" s="105">
        <v>3132</v>
      </c>
      <c r="D111" s="108" t="s">
        <v>112</v>
      </c>
      <c r="E111" s="22"/>
      <c r="F111" s="22" t="s">
        <v>49</v>
      </c>
      <c r="G111" s="117" t="s">
        <v>49</v>
      </c>
    </row>
    <row r="112" spans="1:7" x14ac:dyDescent="0.25">
      <c r="A112" s="306">
        <v>32</v>
      </c>
      <c r="B112" s="307"/>
      <c r="C112" s="308"/>
      <c r="D112" s="107" t="s">
        <v>32</v>
      </c>
      <c r="E112" s="39">
        <v>2800</v>
      </c>
      <c r="F112" s="39">
        <v>0</v>
      </c>
      <c r="G112" s="117">
        <v>0</v>
      </c>
    </row>
    <row r="113" spans="1:7" x14ac:dyDescent="0.25">
      <c r="A113" s="128"/>
      <c r="B113" s="139">
        <v>321</v>
      </c>
      <c r="C113" s="139"/>
      <c r="D113" s="140" t="s">
        <v>81</v>
      </c>
      <c r="E113" s="39">
        <f t="shared" ref="E113" si="9">SUM(E114)</f>
        <v>0</v>
      </c>
      <c r="F113" s="39">
        <f>SUM(F114)</f>
        <v>0</v>
      </c>
      <c r="G113" s="117" t="s">
        <v>49</v>
      </c>
    </row>
    <row r="114" spans="1:7" x14ac:dyDescent="0.25">
      <c r="A114" s="128"/>
      <c r="B114" s="128"/>
      <c r="C114" s="128">
        <v>3212</v>
      </c>
      <c r="D114" s="129" t="s">
        <v>115</v>
      </c>
      <c r="E114" s="22"/>
      <c r="F114" s="22">
        <v>0</v>
      </c>
      <c r="G114" s="117" t="s">
        <v>49</v>
      </c>
    </row>
    <row r="115" spans="1:7" x14ac:dyDescent="0.25">
      <c r="A115" s="128"/>
      <c r="B115" s="139">
        <v>322</v>
      </c>
      <c r="C115" s="139"/>
      <c r="D115" s="140" t="s">
        <v>111</v>
      </c>
      <c r="E115" s="39">
        <f t="shared" ref="E115" si="10">SUM(E116:E118)</f>
        <v>0</v>
      </c>
      <c r="F115" s="39">
        <f>SUM(F116:F118)</f>
        <v>0</v>
      </c>
      <c r="G115" s="117" t="s">
        <v>49</v>
      </c>
    </row>
    <row r="116" spans="1:7" x14ac:dyDescent="0.25">
      <c r="A116" s="128"/>
      <c r="B116" s="128"/>
      <c r="C116" s="128">
        <v>3221</v>
      </c>
      <c r="D116" s="129" t="s">
        <v>116</v>
      </c>
      <c r="E116" s="22"/>
      <c r="F116" s="22">
        <v>0</v>
      </c>
      <c r="G116" s="117" t="s">
        <v>49</v>
      </c>
    </row>
    <row r="117" spans="1:7" x14ac:dyDescent="0.25">
      <c r="A117" s="135"/>
      <c r="B117" s="135"/>
      <c r="C117" s="136">
        <v>3222</v>
      </c>
      <c r="D117" s="129" t="s">
        <v>91</v>
      </c>
      <c r="E117" s="137"/>
      <c r="F117" s="138">
        <v>0</v>
      </c>
      <c r="G117" s="117" t="s">
        <v>49</v>
      </c>
    </row>
    <row r="118" spans="1:7" x14ac:dyDescent="0.25">
      <c r="A118" s="135"/>
      <c r="B118" s="135"/>
      <c r="C118" s="136">
        <v>3223</v>
      </c>
      <c r="D118" s="129" t="s">
        <v>92</v>
      </c>
      <c r="E118" s="137"/>
      <c r="F118" s="138">
        <v>0</v>
      </c>
      <c r="G118" s="117" t="s">
        <v>49</v>
      </c>
    </row>
    <row r="119" spans="1:7" x14ac:dyDescent="0.25">
      <c r="C119" s="133"/>
      <c r="D119" s="125"/>
      <c r="F119" s="134"/>
    </row>
    <row r="123" spans="1:7" ht="60" x14ac:dyDescent="0.25">
      <c r="A123" s="300" t="s">
        <v>30</v>
      </c>
      <c r="B123" s="301"/>
      <c r="C123" s="302"/>
      <c r="D123" s="13" t="s">
        <v>31</v>
      </c>
      <c r="E123" s="21" t="s">
        <v>215</v>
      </c>
      <c r="F123" s="21" t="s">
        <v>219</v>
      </c>
      <c r="G123" s="165" t="s">
        <v>120</v>
      </c>
    </row>
    <row r="124" spans="1:7" x14ac:dyDescent="0.25">
      <c r="A124" s="297" t="s">
        <v>57</v>
      </c>
      <c r="B124" s="298"/>
      <c r="C124" s="299"/>
      <c r="D124" s="31" t="s">
        <v>64</v>
      </c>
      <c r="E124" s="22"/>
      <c r="F124" s="22"/>
      <c r="G124" s="117"/>
    </row>
    <row r="125" spans="1:7" x14ac:dyDescent="0.25">
      <c r="A125" s="297" t="s">
        <v>67</v>
      </c>
      <c r="B125" s="298"/>
      <c r="C125" s="299"/>
      <c r="D125" s="31" t="s">
        <v>68</v>
      </c>
      <c r="E125" s="22"/>
      <c r="F125" s="22"/>
      <c r="G125" s="117"/>
    </row>
    <row r="126" spans="1:7" x14ac:dyDescent="0.25">
      <c r="A126" s="33"/>
      <c r="B126" s="34"/>
      <c r="C126" s="35"/>
      <c r="D126" s="35" t="s">
        <v>3</v>
      </c>
      <c r="E126" s="39">
        <f>SUM(E128)</f>
        <v>5000</v>
      </c>
      <c r="F126" s="39">
        <f>SUM(F128+F134)</f>
        <v>1632</v>
      </c>
      <c r="G126" s="117">
        <f>SUM(F126*100/E126)</f>
        <v>32.64</v>
      </c>
    </row>
    <row r="127" spans="1:7" x14ac:dyDescent="0.25">
      <c r="A127" s="303" t="s">
        <v>59</v>
      </c>
      <c r="B127" s="304"/>
      <c r="C127" s="305"/>
      <c r="D127" s="32" t="s">
        <v>17</v>
      </c>
      <c r="E127" s="22"/>
      <c r="F127" s="22"/>
      <c r="G127" s="117" t="s">
        <v>49</v>
      </c>
    </row>
    <row r="128" spans="1:7" x14ac:dyDescent="0.25">
      <c r="A128" s="309">
        <v>3</v>
      </c>
      <c r="B128" s="310"/>
      <c r="C128" s="311"/>
      <c r="D128" s="25" t="s">
        <v>21</v>
      </c>
      <c r="E128" s="39">
        <f>SUM(E129+E130)</f>
        <v>5000</v>
      </c>
      <c r="F128" s="39">
        <f>SUM(F129+F130)</f>
        <v>672</v>
      </c>
      <c r="G128" s="117">
        <f t="shared" ref="G128:G130" si="11">SUM(F128*100/E128)</f>
        <v>13.44</v>
      </c>
    </row>
    <row r="129" spans="1:7" x14ac:dyDescent="0.25">
      <c r="A129" s="312">
        <v>31</v>
      </c>
      <c r="B129" s="313"/>
      <c r="C129" s="314"/>
      <c r="D129" s="25" t="s">
        <v>22</v>
      </c>
      <c r="E129" s="22"/>
      <c r="F129" s="22">
        <v>0</v>
      </c>
      <c r="G129" s="117" t="s">
        <v>49</v>
      </c>
    </row>
    <row r="130" spans="1:7" x14ac:dyDescent="0.25">
      <c r="A130" s="315">
        <v>32</v>
      </c>
      <c r="B130" s="315"/>
      <c r="C130" s="315"/>
      <c r="D130" s="140" t="s">
        <v>32</v>
      </c>
      <c r="E130" s="39">
        <v>5000</v>
      </c>
      <c r="F130" s="39">
        <f>SUM(F131)</f>
        <v>672</v>
      </c>
      <c r="G130" s="117">
        <f t="shared" si="11"/>
        <v>13.44</v>
      </c>
    </row>
    <row r="131" spans="1:7" x14ac:dyDescent="0.25">
      <c r="A131" s="139"/>
      <c r="B131" s="139">
        <v>323</v>
      </c>
      <c r="C131" s="139"/>
      <c r="D131" s="140" t="s">
        <v>96</v>
      </c>
      <c r="E131" s="39">
        <f t="shared" ref="E131" si="12">SUM(E132)</f>
        <v>0</v>
      </c>
      <c r="F131" s="39">
        <f>SUM(F132)</f>
        <v>672</v>
      </c>
      <c r="G131" s="117" t="s">
        <v>49</v>
      </c>
    </row>
    <row r="132" spans="1:7" x14ac:dyDescent="0.25">
      <c r="A132" s="139"/>
      <c r="B132" s="139"/>
      <c r="C132" s="128">
        <v>3237</v>
      </c>
      <c r="D132" s="129" t="s">
        <v>102</v>
      </c>
      <c r="E132" s="22"/>
      <c r="F132" s="22">
        <v>672</v>
      </c>
      <c r="G132" s="117" t="s">
        <v>49</v>
      </c>
    </row>
    <row r="133" spans="1:7" x14ac:dyDescent="0.25">
      <c r="A133" s="303" t="s">
        <v>205</v>
      </c>
      <c r="B133" s="304"/>
      <c r="C133" s="305"/>
      <c r="D133" s="245" t="s">
        <v>50</v>
      </c>
      <c r="E133" s="22"/>
      <c r="F133" s="22"/>
      <c r="G133" s="117" t="s">
        <v>49</v>
      </c>
    </row>
    <row r="134" spans="1:7" x14ac:dyDescent="0.25">
      <c r="A134" s="232">
        <v>3</v>
      </c>
      <c r="B134" s="233"/>
      <c r="C134" s="234"/>
      <c r="D134" s="129" t="s">
        <v>21</v>
      </c>
      <c r="E134" s="22">
        <v>0</v>
      </c>
      <c r="F134" s="39">
        <f>SUM(F135)</f>
        <v>960</v>
      </c>
      <c r="G134" s="117" t="s">
        <v>49</v>
      </c>
    </row>
    <row r="135" spans="1:7" x14ac:dyDescent="0.25">
      <c r="A135" s="240">
        <v>32</v>
      </c>
      <c r="B135" s="240"/>
      <c r="C135" s="128"/>
      <c r="D135" s="140" t="s">
        <v>32</v>
      </c>
      <c r="E135" s="22"/>
      <c r="F135" s="39">
        <f>SUM(F136)</f>
        <v>960</v>
      </c>
      <c r="G135" s="117"/>
    </row>
    <row r="136" spans="1:7" x14ac:dyDescent="0.25">
      <c r="A136" s="240"/>
      <c r="B136" s="240">
        <v>323</v>
      </c>
      <c r="C136" s="128"/>
      <c r="D136" s="140" t="s">
        <v>96</v>
      </c>
      <c r="E136" s="22"/>
      <c r="F136" s="39">
        <f>SUM(F137)</f>
        <v>960</v>
      </c>
      <c r="G136" s="117"/>
    </row>
    <row r="137" spans="1:7" x14ac:dyDescent="0.25">
      <c r="A137" s="135"/>
      <c r="B137" s="135"/>
      <c r="C137" s="244">
        <v>3237</v>
      </c>
      <c r="D137" s="243" t="s">
        <v>102</v>
      </c>
      <c r="E137" s="137"/>
      <c r="F137" s="137">
        <v>960</v>
      </c>
      <c r="G137" s="117"/>
    </row>
    <row r="141" spans="1:7" ht="60" x14ac:dyDescent="0.25">
      <c r="A141" s="300" t="s">
        <v>30</v>
      </c>
      <c r="B141" s="301"/>
      <c r="C141" s="302"/>
      <c r="D141" s="13" t="s">
        <v>31</v>
      </c>
      <c r="E141" s="21" t="s">
        <v>215</v>
      </c>
      <c r="F141" s="21" t="s">
        <v>219</v>
      </c>
      <c r="G141" s="165" t="s">
        <v>120</v>
      </c>
    </row>
    <row r="142" spans="1:7" x14ac:dyDescent="0.25">
      <c r="A142" s="297" t="s">
        <v>57</v>
      </c>
      <c r="B142" s="298"/>
      <c r="C142" s="299"/>
      <c r="D142" s="31" t="s">
        <v>69</v>
      </c>
      <c r="E142" s="22"/>
      <c r="F142" s="22"/>
      <c r="G142" s="117"/>
    </row>
    <row r="143" spans="1:7" x14ac:dyDescent="0.25">
      <c r="A143" s="297" t="s">
        <v>70</v>
      </c>
      <c r="B143" s="298"/>
      <c r="C143" s="299"/>
      <c r="D143" s="31" t="s">
        <v>71</v>
      </c>
      <c r="E143" s="22"/>
      <c r="F143" s="22"/>
      <c r="G143" s="117"/>
    </row>
    <row r="144" spans="1:7" x14ac:dyDescent="0.25">
      <c r="A144" s="33"/>
      <c r="B144" s="34"/>
      <c r="C144" s="35"/>
      <c r="D144" s="35" t="s">
        <v>3</v>
      </c>
      <c r="E144" s="39">
        <f>SUM(E146)</f>
        <v>45000</v>
      </c>
      <c r="F144" s="39">
        <f t="shared" ref="F144" si="13">SUM(F146)</f>
        <v>15836.44</v>
      </c>
      <c r="G144" s="117">
        <f>SUM(F144*100/E144)</f>
        <v>35.19208888888889</v>
      </c>
    </row>
    <row r="145" spans="1:7" x14ac:dyDescent="0.25">
      <c r="A145" s="303" t="s">
        <v>59</v>
      </c>
      <c r="B145" s="304"/>
      <c r="C145" s="305"/>
      <c r="D145" s="32" t="s">
        <v>37</v>
      </c>
      <c r="E145" s="22"/>
      <c r="F145" s="22"/>
      <c r="G145" s="117" t="s">
        <v>49</v>
      </c>
    </row>
    <row r="146" spans="1:7" x14ac:dyDescent="0.25">
      <c r="A146" s="309">
        <v>3</v>
      </c>
      <c r="B146" s="310"/>
      <c r="C146" s="311"/>
      <c r="D146" s="25" t="s">
        <v>21</v>
      </c>
      <c r="E146" s="39">
        <f>SUM(E147:E154)</f>
        <v>45000</v>
      </c>
      <c r="F146" s="39">
        <f>SUM(F147+F154)</f>
        <v>15836.44</v>
      </c>
      <c r="G146" s="117">
        <f t="shared" ref="G146:G154" si="14">SUM(F146*100/E146)</f>
        <v>35.19208888888889</v>
      </c>
    </row>
    <row r="147" spans="1:7" x14ac:dyDescent="0.25">
      <c r="A147" s="306">
        <v>31</v>
      </c>
      <c r="B147" s="307"/>
      <c r="C147" s="308"/>
      <c r="D147" s="107" t="s">
        <v>22</v>
      </c>
      <c r="E147" s="39">
        <v>42500</v>
      </c>
      <c r="F147" s="39">
        <f>SUM(F148+F150+F152)</f>
        <v>15162.58</v>
      </c>
      <c r="G147" s="117">
        <f t="shared" si="14"/>
        <v>35.676658823529415</v>
      </c>
    </row>
    <row r="148" spans="1:7" x14ac:dyDescent="0.25">
      <c r="A148" s="103"/>
      <c r="B148" s="122">
        <v>311</v>
      </c>
      <c r="C148" s="123"/>
      <c r="D148" s="107" t="s">
        <v>113</v>
      </c>
      <c r="E148" s="39">
        <f t="shared" ref="E148" si="15">SUM(E149)</f>
        <v>0</v>
      </c>
      <c r="F148" s="39">
        <f>SUM(F149)</f>
        <v>12757.58</v>
      </c>
      <c r="G148" s="117" t="s">
        <v>49</v>
      </c>
    </row>
    <row r="149" spans="1:7" x14ac:dyDescent="0.25">
      <c r="A149" s="103"/>
      <c r="B149" s="104"/>
      <c r="C149" s="105">
        <v>3111</v>
      </c>
      <c r="D149" s="108" t="s">
        <v>80</v>
      </c>
      <c r="E149" s="22"/>
      <c r="F149" s="22">
        <v>12757.58</v>
      </c>
      <c r="G149" s="117" t="s">
        <v>49</v>
      </c>
    </row>
    <row r="150" spans="1:7" x14ac:dyDescent="0.25">
      <c r="A150" s="121"/>
      <c r="B150" s="122">
        <v>312</v>
      </c>
      <c r="C150" s="123"/>
      <c r="D150" s="107" t="s">
        <v>82</v>
      </c>
      <c r="E150" s="39">
        <f t="shared" ref="E150" si="16">SUM(E151)</f>
        <v>0</v>
      </c>
      <c r="F150" s="39">
        <f>SUM(F151)</f>
        <v>300</v>
      </c>
      <c r="G150" s="117" t="s">
        <v>49</v>
      </c>
    </row>
    <row r="151" spans="1:7" x14ac:dyDescent="0.25">
      <c r="A151" s="103"/>
      <c r="B151" s="104"/>
      <c r="C151" s="105">
        <v>3121</v>
      </c>
      <c r="D151" s="108" t="s">
        <v>82</v>
      </c>
      <c r="E151" s="22"/>
      <c r="F151" s="22">
        <v>300</v>
      </c>
      <c r="G151" s="117" t="s">
        <v>49</v>
      </c>
    </row>
    <row r="152" spans="1:7" x14ac:dyDescent="0.25">
      <c r="A152" s="103"/>
      <c r="B152" s="122">
        <v>313</v>
      </c>
      <c r="C152" s="123"/>
      <c r="D152" s="107" t="s">
        <v>84</v>
      </c>
      <c r="E152" s="39">
        <f t="shared" ref="E152" si="17">SUM(E153)</f>
        <v>0</v>
      </c>
      <c r="F152" s="39">
        <f>SUM(F153)</f>
        <v>2105</v>
      </c>
      <c r="G152" s="117" t="s">
        <v>49</v>
      </c>
    </row>
    <row r="153" spans="1:7" x14ac:dyDescent="0.25">
      <c r="A153" s="103"/>
      <c r="B153" s="104"/>
      <c r="C153" s="105">
        <v>3132</v>
      </c>
      <c r="D153" s="108" t="s">
        <v>119</v>
      </c>
      <c r="E153" s="22"/>
      <c r="F153" s="22">
        <v>2105</v>
      </c>
      <c r="G153" s="117" t="s">
        <v>49</v>
      </c>
    </row>
    <row r="154" spans="1:7" x14ac:dyDescent="0.25">
      <c r="A154" s="306">
        <v>32</v>
      </c>
      <c r="B154" s="307"/>
      <c r="C154" s="308"/>
      <c r="D154" s="107" t="s">
        <v>32</v>
      </c>
      <c r="E154" s="39">
        <v>2500</v>
      </c>
      <c r="F154" s="39">
        <f>SUM(F155)</f>
        <v>673.86</v>
      </c>
      <c r="G154" s="117">
        <f t="shared" si="14"/>
        <v>26.9544</v>
      </c>
    </row>
    <row r="155" spans="1:7" x14ac:dyDescent="0.25">
      <c r="A155" s="128"/>
      <c r="B155" s="139">
        <v>321</v>
      </c>
      <c r="C155" s="139"/>
      <c r="D155" s="140" t="s">
        <v>81</v>
      </c>
      <c r="E155" s="39">
        <f t="shared" ref="E155" si="18">SUM(E156)</f>
        <v>0</v>
      </c>
      <c r="F155" s="39">
        <f>SUM(F156)</f>
        <v>673.86</v>
      </c>
      <c r="G155" s="117" t="s">
        <v>49</v>
      </c>
    </row>
    <row r="156" spans="1:7" x14ac:dyDescent="0.25">
      <c r="A156" s="128"/>
      <c r="B156" s="128"/>
      <c r="C156" s="128">
        <v>3212</v>
      </c>
      <c r="D156" s="129" t="s">
        <v>117</v>
      </c>
      <c r="E156" s="22"/>
      <c r="F156" s="22">
        <v>673.86</v>
      </c>
      <c r="G156" s="117"/>
    </row>
    <row r="157" spans="1:7" x14ac:dyDescent="0.25">
      <c r="A157" s="124"/>
      <c r="B157" s="124"/>
      <c r="C157" s="124"/>
      <c r="D157" s="125"/>
      <c r="E157" s="126"/>
      <c r="F157" s="126"/>
      <c r="G157" s="127"/>
    </row>
    <row r="159" spans="1:7" ht="15.75" x14ac:dyDescent="0.25">
      <c r="A159" s="296" t="s">
        <v>124</v>
      </c>
      <c r="B159" s="296"/>
      <c r="C159" s="296"/>
      <c r="D159" s="296"/>
      <c r="E159" s="296"/>
      <c r="F159" s="296"/>
      <c r="G159" s="296"/>
    </row>
    <row r="160" spans="1:7" ht="15.75" x14ac:dyDescent="0.25">
      <c r="A160" s="296" t="s">
        <v>49</v>
      </c>
      <c r="B160" s="296"/>
      <c r="C160" s="296"/>
      <c r="D160" s="296"/>
      <c r="E160" s="296"/>
      <c r="F160" s="296"/>
      <c r="G160" s="296"/>
    </row>
    <row r="161" spans="1:7" ht="21" x14ac:dyDescent="0.35">
      <c r="A161" s="73"/>
      <c r="B161" s="73"/>
      <c r="C161" s="73"/>
      <c r="D161" s="73"/>
      <c r="E161" s="60" t="s">
        <v>49</v>
      </c>
      <c r="F161" s="60" t="s">
        <v>49</v>
      </c>
      <c r="G161" s="119"/>
    </row>
    <row r="162" spans="1:7" x14ac:dyDescent="0.25">
      <c r="F162" s="23" t="s">
        <v>49</v>
      </c>
    </row>
  </sheetData>
  <mergeCells count="39">
    <mergeCell ref="A129:C129"/>
    <mergeCell ref="A130:C130"/>
    <mergeCell ref="A141:C141"/>
    <mergeCell ref="A154:C154"/>
    <mergeCell ref="A124:C124"/>
    <mergeCell ref="A125:C125"/>
    <mergeCell ref="A127:C127"/>
    <mergeCell ref="A128:C128"/>
    <mergeCell ref="A133:C133"/>
    <mergeCell ref="A103:C103"/>
    <mergeCell ref="A104:C104"/>
    <mergeCell ref="A105:C105"/>
    <mergeCell ref="A112:C112"/>
    <mergeCell ref="A123:C123"/>
    <mergeCell ref="A159:G159"/>
    <mergeCell ref="A160:G160"/>
    <mergeCell ref="A142:C142"/>
    <mergeCell ref="A143:C143"/>
    <mergeCell ref="A145:C145"/>
    <mergeCell ref="A146:C146"/>
    <mergeCell ref="A147:C147"/>
    <mergeCell ref="A78:C78"/>
    <mergeCell ref="A87:C87"/>
    <mergeCell ref="A99:C99"/>
    <mergeCell ref="A100:C100"/>
    <mergeCell ref="A101:C101"/>
    <mergeCell ref="A98:F98"/>
    <mergeCell ref="A92:C92"/>
    <mergeCell ref="A9:C9"/>
    <mergeCell ref="A10:C10"/>
    <mergeCell ref="A18:C18"/>
    <mergeCell ref="A11:C11"/>
    <mergeCell ref="A30:C30"/>
    <mergeCell ref="A26:C26"/>
    <mergeCell ref="A6:C6"/>
    <mergeCell ref="A7:C7"/>
    <mergeCell ref="A1:F1"/>
    <mergeCell ref="A3:F3"/>
    <mergeCell ref="A5:C5"/>
  </mergeCells>
  <pageMargins left="0.7" right="0.7" top="0.75" bottom="0.75" header="0.3" footer="0.3"/>
  <pageSetup paperSize="9" scale="75" fitToHeight="0" orientation="portrait" horizontalDpi="4294967293" r:id="rId1"/>
  <rowBreaks count="2" manualBreakCount="2">
    <brk id="39" max="8" man="1"/>
    <brk id="97" max="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zoomScaleNormal="100" workbookViewId="0">
      <selection activeCell="T17" sqref="T17"/>
    </sheetView>
  </sheetViews>
  <sheetFormatPr defaultRowHeight="15" x14ac:dyDescent="0.25"/>
  <sheetData>
    <row r="1" spans="1:20" ht="23.25" x14ac:dyDescent="0.35">
      <c r="A1" s="316" t="s">
        <v>185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</row>
    <row r="3" spans="1:20" ht="15" customHeight="1" x14ac:dyDescent="0.25">
      <c r="A3" s="317" t="s">
        <v>231</v>
      </c>
      <c r="B3" s="317"/>
      <c r="C3" s="317"/>
      <c r="D3" s="317"/>
      <c r="E3" s="317"/>
      <c r="F3" s="317"/>
      <c r="G3" s="317"/>
      <c r="H3" s="317"/>
      <c r="I3" s="317"/>
      <c r="J3" s="317"/>
      <c r="K3" s="317"/>
      <c r="L3" s="317"/>
      <c r="M3" s="317"/>
    </row>
    <row r="4" spans="1:20" ht="77.25" customHeight="1" x14ac:dyDescent="0.25">
      <c r="A4" s="317"/>
      <c r="B4" s="317"/>
      <c r="C4" s="317"/>
      <c r="D4" s="317"/>
      <c r="E4" s="317"/>
      <c r="F4" s="317"/>
      <c r="G4" s="317"/>
      <c r="H4" s="317"/>
      <c r="I4" s="317"/>
      <c r="J4" s="317"/>
      <c r="K4" s="317"/>
      <c r="L4" s="317"/>
      <c r="M4" s="317"/>
    </row>
    <row r="5" spans="1:20" ht="53.25" customHeight="1" x14ac:dyDescent="0.35">
      <c r="A5" s="229"/>
      <c r="B5" s="229"/>
      <c r="C5" s="229"/>
      <c r="D5" s="229"/>
      <c r="E5" s="229"/>
      <c r="F5" s="229"/>
      <c r="G5" s="229"/>
      <c r="H5" s="229"/>
      <c r="I5" s="229"/>
      <c r="J5" s="229"/>
    </row>
    <row r="7" spans="1:20" ht="20.25" x14ac:dyDescent="0.3">
      <c r="A7" s="231" t="s">
        <v>225</v>
      </c>
      <c r="B7" s="231"/>
      <c r="C7" s="231"/>
      <c r="D7" s="231"/>
      <c r="E7" s="231"/>
      <c r="F7" s="231"/>
      <c r="G7" s="231"/>
      <c r="H7" s="231"/>
      <c r="I7" s="231"/>
      <c r="J7" s="231"/>
      <c r="K7" s="231"/>
      <c r="L7" s="231"/>
      <c r="M7" s="231"/>
      <c r="N7" s="231"/>
      <c r="O7" s="231"/>
      <c r="P7" s="231"/>
      <c r="Q7" s="231"/>
      <c r="R7" s="231"/>
      <c r="S7" s="231"/>
      <c r="T7" s="231"/>
    </row>
    <row r="8" spans="1:20" ht="20.25" x14ac:dyDescent="0.3">
      <c r="A8" s="231" t="s">
        <v>226</v>
      </c>
      <c r="B8" s="231"/>
      <c r="C8" s="231"/>
      <c r="D8" s="231"/>
      <c r="E8" s="231"/>
      <c r="F8" s="231"/>
      <c r="G8" s="231"/>
      <c r="H8" s="231"/>
      <c r="I8" s="231"/>
      <c r="J8" s="231"/>
      <c r="K8" s="231"/>
      <c r="L8" s="231"/>
      <c r="M8" s="231"/>
      <c r="N8" s="231"/>
      <c r="O8" s="231"/>
      <c r="P8" s="231"/>
      <c r="Q8" s="231"/>
      <c r="R8" s="231"/>
      <c r="S8" s="231"/>
      <c r="T8" s="231"/>
    </row>
    <row r="9" spans="1:20" ht="20.25" x14ac:dyDescent="0.3">
      <c r="A9" s="231" t="s">
        <v>227</v>
      </c>
      <c r="B9" s="231"/>
      <c r="C9" s="231"/>
      <c r="D9" s="231"/>
      <c r="E9" s="231"/>
      <c r="F9" s="231"/>
      <c r="G9" s="231"/>
      <c r="H9" s="231"/>
      <c r="I9" s="231"/>
      <c r="J9" s="231"/>
      <c r="K9" s="231"/>
      <c r="L9" s="231"/>
      <c r="M9" s="231"/>
      <c r="N9" s="231"/>
      <c r="O9" s="231"/>
      <c r="P9" s="231"/>
      <c r="Q9" s="231"/>
      <c r="R9" s="231"/>
      <c r="S9" s="231"/>
      <c r="T9" s="231"/>
    </row>
    <row r="10" spans="1:20" ht="21" x14ac:dyDescent="0.35">
      <c r="A10" s="231" t="s">
        <v>228</v>
      </c>
      <c r="B10" s="231"/>
      <c r="C10" s="231"/>
      <c r="D10" s="231"/>
      <c r="E10" s="231"/>
      <c r="F10" s="231"/>
      <c r="G10" s="231"/>
      <c r="H10" s="231"/>
      <c r="I10" s="61"/>
      <c r="J10" s="61"/>
      <c r="K10" s="61"/>
      <c r="L10" s="61"/>
      <c r="M10" s="61"/>
      <c r="N10" s="109"/>
      <c r="O10" s="109"/>
      <c r="P10" s="109"/>
      <c r="Q10" s="109"/>
      <c r="R10" s="109"/>
      <c r="S10" s="109"/>
      <c r="T10" s="109"/>
    </row>
    <row r="11" spans="1:20" ht="21" x14ac:dyDescent="0.35">
      <c r="A11" s="231" t="s">
        <v>229</v>
      </c>
      <c r="B11" s="231"/>
      <c r="C11" s="231"/>
      <c r="D11" s="231"/>
      <c r="E11" s="231"/>
      <c r="F11" s="231"/>
      <c r="G11" s="231"/>
      <c r="H11" s="231"/>
      <c r="I11" s="61"/>
      <c r="J11" s="61"/>
      <c r="K11" s="61"/>
      <c r="L11" s="61"/>
      <c r="M11" s="61"/>
      <c r="N11" s="109"/>
      <c r="O11" s="109"/>
      <c r="P11" s="109"/>
      <c r="Q11" s="109"/>
      <c r="R11" s="109"/>
      <c r="S11" s="109"/>
      <c r="T11" s="109"/>
    </row>
    <row r="12" spans="1:20" ht="21" x14ac:dyDescent="0.35">
      <c r="A12" s="231" t="s">
        <v>230</v>
      </c>
      <c r="B12" s="231"/>
      <c r="C12" s="231"/>
      <c r="D12" s="231"/>
      <c r="E12" s="231"/>
      <c r="F12" s="231"/>
      <c r="G12" s="231"/>
      <c r="H12" s="231"/>
      <c r="I12" s="61"/>
      <c r="J12" s="61"/>
      <c r="K12" s="61"/>
      <c r="L12" s="61"/>
      <c r="M12" s="61"/>
      <c r="N12" s="109"/>
      <c r="O12" s="109"/>
      <c r="P12" s="109"/>
      <c r="Q12" s="109"/>
      <c r="R12" s="109"/>
      <c r="S12" s="109"/>
      <c r="T12" s="109"/>
    </row>
    <row r="13" spans="1:20" ht="15.75" x14ac:dyDescent="0.25">
      <c r="A13" s="166"/>
      <c r="B13" s="166"/>
      <c r="C13" s="166"/>
      <c r="D13" s="166"/>
      <c r="E13" s="166"/>
      <c r="F13" s="166"/>
      <c r="G13" s="166"/>
      <c r="H13" s="166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</row>
    <row r="15" spans="1:20" ht="21" x14ac:dyDescent="0.35">
      <c r="A15" s="230" t="s">
        <v>186</v>
      </c>
      <c r="B15" s="230"/>
      <c r="C15" s="230"/>
      <c r="D15" s="230"/>
      <c r="E15" s="230"/>
      <c r="F15" s="230"/>
      <c r="G15" s="230"/>
      <c r="H15" s="230"/>
      <c r="I15" s="230"/>
      <c r="J15" s="73"/>
      <c r="K15" s="73"/>
      <c r="L15" s="73"/>
      <c r="M15" s="73"/>
    </row>
    <row r="20" spans="1:14" ht="23.25" x14ac:dyDescent="0.35">
      <c r="A20" s="316" t="s">
        <v>187</v>
      </c>
      <c r="B20" s="316"/>
      <c r="C20" s="316"/>
      <c r="D20" s="316"/>
      <c r="E20" s="316"/>
      <c r="F20" s="316"/>
      <c r="G20" s="316"/>
      <c r="H20" s="316"/>
      <c r="I20" s="316"/>
      <c r="J20" s="316"/>
      <c r="K20" s="316"/>
      <c r="L20" s="316"/>
      <c r="M20" s="316"/>
    </row>
    <row r="22" spans="1:14" ht="21.75" customHeight="1" x14ac:dyDescent="0.35">
      <c r="A22" s="230" t="s">
        <v>191</v>
      </c>
      <c r="B22" s="230"/>
      <c r="C22" s="230"/>
      <c r="D22" s="230"/>
      <c r="E22" s="230"/>
      <c r="F22" s="230"/>
      <c r="G22" s="230"/>
      <c r="H22" s="230"/>
      <c r="I22" s="230"/>
      <c r="J22" s="230"/>
      <c r="K22" s="230"/>
      <c r="L22" s="73"/>
      <c r="M22" s="73"/>
    </row>
    <row r="23" spans="1:14" ht="20.25" customHeight="1" x14ac:dyDescent="0.35">
      <c r="A23" s="230" t="s">
        <v>188</v>
      </c>
      <c r="B23" s="230"/>
      <c r="C23" s="230"/>
      <c r="D23" s="230"/>
      <c r="E23" s="230"/>
      <c r="F23" s="230"/>
      <c r="G23" s="230"/>
      <c r="H23" s="230"/>
      <c r="I23" s="230"/>
      <c r="J23" s="230"/>
      <c r="K23" s="230"/>
      <c r="L23" s="73"/>
      <c r="M23" s="73"/>
    </row>
    <row r="26" spans="1:14" ht="31.5" customHeight="1" x14ac:dyDescent="0.25">
      <c r="G26" s="318" t="s">
        <v>189</v>
      </c>
      <c r="H26" s="318"/>
      <c r="I26" s="318"/>
      <c r="J26" s="318"/>
      <c r="K26" s="318"/>
      <c r="L26" s="318"/>
      <c r="M26" s="318"/>
      <c r="N26" s="318"/>
    </row>
    <row r="27" spans="1:14" ht="21.75" customHeight="1" x14ac:dyDescent="0.25">
      <c r="G27" s="318" t="s">
        <v>190</v>
      </c>
      <c r="H27" s="318"/>
      <c r="I27" s="318"/>
      <c r="J27" s="318"/>
      <c r="K27" s="318"/>
      <c r="L27" s="318"/>
      <c r="M27" s="318"/>
      <c r="N27" s="318"/>
    </row>
  </sheetData>
  <mergeCells count="5">
    <mergeCell ref="A1:M1"/>
    <mergeCell ref="A3:M4"/>
    <mergeCell ref="A20:M20"/>
    <mergeCell ref="G26:N26"/>
    <mergeCell ref="G27:N27"/>
  </mergeCells>
  <pageMargins left="0.7" right="0.7" top="0.75" bottom="0.75" header="0.3" footer="0.3"/>
  <pageSetup paperSize="9" scale="63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prih i rash prema ekonomskoj k</vt:lpstr>
      <vt:lpstr>prihodi prema izvorima fin.</vt:lpstr>
      <vt:lpstr>Rashodi prema funkcijskoj kl</vt:lpstr>
      <vt:lpstr>Račun financiranja</vt:lpstr>
      <vt:lpstr>POSEBNI DIO</vt:lpstr>
      <vt:lpstr>OBRAZLOŽENJE</vt:lpstr>
      <vt:lpstr>' prih i rash prema ekonomskoj k'!Podrucje_ispisa</vt:lpstr>
      <vt:lpstr>OBRAZLOŽENJE!Podrucje_ispisa</vt:lpstr>
      <vt:lpstr>'POSEBNI DIO'!Podrucje_ispisa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Korisnik1</cp:lastModifiedBy>
  <cp:lastPrinted>2025-07-30T10:19:05Z</cp:lastPrinted>
  <dcterms:created xsi:type="dcterms:W3CDTF">2022-08-12T12:51:27Z</dcterms:created>
  <dcterms:modified xsi:type="dcterms:W3CDTF">2025-07-30T10:20:05Z</dcterms:modified>
</cp:coreProperties>
</file>